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idayet\Desktop\"/>
    </mc:Choice>
  </mc:AlternateContent>
  <xr:revisionPtr revIDLastSave="0" documentId="8_{EF4C56DF-24CB-4F38-9EC7-2A256B3A712F}" xr6:coauthVersionLast="47" xr6:coauthVersionMax="47" xr10:uidLastSave="{00000000-0000-0000-0000-000000000000}"/>
  <bookViews>
    <workbookView xWindow="-110" yWindow="-110" windowWidth="19420" windowHeight="10300" tabRatio="500" firstSheet="2" activeTab="2" xr2:uid="{00000000-000D-0000-FFFF-FFFF00000000}"/>
  </bookViews>
  <sheets>
    <sheet name="Özet Dashboard" sheetId="1" r:id="rId1"/>
    <sheet name="Akademik Birim Bazında" sheetId="2" r:id="rId2"/>
    <sheet name="ProgramBazlı" sheetId="8" r:id="rId3"/>
    <sheet name="AkademikBirimBazlı" sheetId="7" r:id="rId4"/>
  </sheets>
  <definedNames>
    <definedName name="_xlnm._FilterDatabase" localSheetId="3" hidden="1">AkademikBirimBazlı!$A$3:$N$3</definedName>
    <definedName name="_xlnm._FilterDatabase" localSheetId="2" hidden="1">ProgramBazlı!$A$3:$L$3</definedName>
    <definedName name="_xlnm.Print_Titles" localSheetId="2">ProgramBazlı!$3:$3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" i="8" l="1"/>
  <c r="J4" i="8"/>
  <c r="K4" i="8"/>
  <c r="L4" i="8"/>
  <c r="G4" i="8"/>
  <c r="F4" i="8"/>
  <c r="K14" i="1"/>
  <c r="L36" i="2"/>
  <c r="K36" i="2"/>
  <c r="M36" i="2" s="1"/>
  <c r="I36" i="2"/>
  <c r="H36" i="2"/>
  <c r="F36" i="2"/>
  <c r="E36" i="2"/>
  <c r="G36" i="2" s="1"/>
  <c r="D36" i="2"/>
  <c r="L35" i="2"/>
  <c r="K35" i="2"/>
  <c r="I35" i="2"/>
  <c r="H35" i="2"/>
  <c r="J35" i="2" s="1"/>
  <c r="F35" i="2"/>
  <c r="E35" i="2"/>
  <c r="N35" i="2" s="1"/>
  <c r="D35" i="2"/>
  <c r="L34" i="2"/>
  <c r="K34" i="2"/>
  <c r="M34" i="2" s="1"/>
  <c r="I34" i="2"/>
  <c r="H34" i="2"/>
  <c r="J34" i="2" s="1"/>
  <c r="F34" i="2"/>
  <c r="E34" i="2"/>
  <c r="G34" i="2" s="1"/>
  <c r="D34" i="2"/>
  <c r="L33" i="2"/>
  <c r="K33" i="2"/>
  <c r="M33" i="2" s="1"/>
  <c r="I33" i="2"/>
  <c r="H33" i="2"/>
  <c r="J33" i="2" s="1"/>
  <c r="F33" i="2"/>
  <c r="E33" i="2"/>
  <c r="G33" i="2" s="1"/>
  <c r="D33" i="2"/>
  <c r="L32" i="2"/>
  <c r="K32" i="2"/>
  <c r="M32" i="2" s="1"/>
  <c r="I32" i="2"/>
  <c r="H32" i="2"/>
  <c r="J32" i="2" s="1"/>
  <c r="F32" i="2"/>
  <c r="E32" i="2"/>
  <c r="G32" i="2" s="1"/>
  <c r="D32" i="2"/>
  <c r="L31" i="2"/>
  <c r="K31" i="2"/>
  <c r="M31" i="2" s="1"/>
  <c r="I31" i="2"/>
  <c r="H31" i="2"/>
  <c r="J31" i="2" s="1"/>
  <c r="F31" i="2"/>
  <c r="E31" i="2"/>
  <c r="N31" i="2" s="1"/>
  <c r="D31" i="2"/>
  <c r="L30" i="2"/>
  <c r="K30" i="2"/>
  <c r="M30" i="2" s="1"/>
  <c r="I30" i="2"/>
  <c r="H30" i="2"/>
  <c r="J30" i="2" s="1"/>
  <c r="F30" i="2"/>
  <c r="E30" i="2"/>
  <c r="G30" i="2" s="1"/>
  <c r="D30" i="2"/>
  <c r="L29" i="2"/>
  <c r="K29" i="2"/>
  <c r="M29" i="2" s="1"/>
  <c r="I29" i="2"/>
  <c r="H29" i="2"/>
  <c r="J29" i="2" s="1"/>
  <c r="F29" i="2"/>
  <c r="E29" i="2"/>
  <c r="D29" i="2"/>
  <c r="L28" i="2"/>
  <c r="K28" i="2"/>
  <c r="M28" i="2" s="1"/>
  <c r="I28" i="2"/>
  <c r="H28" i="2"/>
  <c r="F28" i="2"/>
  <c r="E28" i="2"/>
  <c r="D28" i="2"/>
  <c r="L27" i="2"/>
  <c r="K27" i="2"/>
  <c r="I27" i="2"/>
  <c r="H27" i="2"/>
  <c r="J27" i="2" s="1"/>
  <c r="F27" i="2"/>
  <c r="E27" i="2"/>
  <c r="G27" i="2" s="1"/>
  <c r="D27" i="2"/>
  <c r="L26" i="2"/>
  <c r="K26" i="2"/>
  <c r="M26" i="2" s="1"/>
  <c r="I26" i="2"/>
  <c r="H26" i="2"/>
  <c r="J26" i="2" s="1"/>
  <c r="F26" i="2"/>
  <c r="E26" i="2"/>
  <c r="G26" i="2" s="1"/>
  <c r="D26" i="2"/>
  <c r="L25" i="2"/>
  <c r="K25" i="2"/>
  <c r="M25" i="2" s="1"/>
  <c r="I25" i="2"/>
  <c r="H25" i="2"/>
  <c r="J25" i="2" s="1"/>
  <c r="F25" i="2"/>
  <c r="E25" i="2"/>
  <c r="G25" i="2" s="1"/>
  <c r="D25" i="2"/>
  <c r="L24" i="2"/>
  <c r="K24" i="2"/>
  <c r="M24" i="2" s="1"/>
  <c r="I24" i="2"/>
  <c r="H24" i="2"/>
  <c r="J24" i="2" s="1"/>
  <c r="F24" i="2"/>
  <c r="E24" i="2"/>
  <c r="G24" i="2" s="1"/>
  <c r="D24" i="2"/>
  <c r="L23" i="2"/>
  <c r="K23" i="2"/>
  <c r="M23" i="2" s="1"/>
  <c r="I23" i="2"/>
  <c r="H23" i="2"/>
  <c r="J23" i="2" s="1"/>
  <c r="F23" i="2"/>
  <c r="E23" i="2"/>
  <c r="N23" i="2" s="1"/>
  <c r="D23" i="2"/>
  <c r="L22" i="2"/>
  <c r="K22" i="2"/>
  <c r="M22" i="2" s="1"/>
  <c r="I22" i="2"/>
  <c r="H22" i="2"/>
  <c r="J22" i="2" s="1"/>
  <c r="F22" i="2"/>
  <c r="E22" i="2"/>
  <c r="G22" i="2" s="1"/>
  <c r="D22" i="2"/>
  <c r="L21" i="2"/>
  <c r="K21" i="2"/>
  <c r="M21" i="2" s="1"/>
  <c r="I21" i="2"/>
  <c r="H21" i="2"/>
  <c r="J21" i="2" s="1"/>
  <c r="F21" i="2"/>
  <c r="E21" i="2"/>
  <c r="D21" i="2"/>
  <c r="L20" i="2"/>
  <c r="K20" i="2"/>
  <c r="M20" i="2" s="1"/>
  <c r="I20" i="2"/>
  <c r="H20" i="2"/>
  <c r="F20" i="2"/>
  <c r="E20" i="2"/>
  <c r="G20" i="2" s="1"/>
  <c r="D20" i="2"/>
  <c r="L19" i="2"/>
  <c r="K19" i="2"/>
  <c r="I19" i="2"/>
  <c r="H19" i="2"/>
  <c r="J19" i="2" s="1"/>
  <c r="F19" i="2"/>
  <c r="E19" i="2"/>
  <c r="G19" i="2" s="1"/>
  <c r="D19" i="2"/>
  <c r="L18" i="2"/>
  <c r="K18" i="2"/>
  <c r="M18" i="2" s="1"/>
  <c r="I18" i="2"/>
  <c r="H18" i="2"/>
  <c r="J18" i="2" s="1"/>
  <c r="F18" i="2"/>
  <c r="E18" i="2"/>
  <c r="G18" i="2" s="1"/>
  <c r="D18" i="2"/>
  <c r="L17" i="2"/>
  <c r="K17" i="2"/>
  <c r="M17" i="2" s="1"/>
  <c r="I17" i="2"/>
  <c r="H17" i="2"/>
  <c r="J17" i="2" s="1"/>
  <c r="F17" i="2"/>
  <c r="E17" i="2"/>
  <c r="G17" i="2" s="1"/>
  <c r="D17" i="2"/>
  <c r="L16" i="2"/>
  <c r="K16" i="2"/>
  <c r="M16" i="2" s="1"/>
  <c r="I16" i="2"/>
  <c r="H16" i="2"/>
  <c r="J16" i="2" s="1"/>
  <c r="F16" i="2"/>
  <c r="E16" i="2"/>
  <c r="N16" i="2" s="1"/>
  <c r="D16" i="2"/>
  <c r="L15" i="2"/>
  <c r="K15" i="2"/>
  <c r="M15" i="2" s="1"/>
  <c r="I15" i="2"/>
  <c r="H15" i="2"/>
  <c r="J15" i="2" s="1"/>
  <c r="F15" i="2"/>
  <c r="E15" i="2"/>
  <c r="N15" i="2" s="1"/>
  <c r="D15" i="2"/>
  <c r="L14" i="2"/>
  <c r="K14" i="2"/>
  <c r="M14" i="2" s="1"/>
  <c r="I14" i="2"/>
  <c r="H14" i="2"/>
  <c r="J14" i="2" s="1"/>
  <c r="F14" i="2"/>
  <c r="E14" i="2"/>
  <c r="G14" i="2" s="1"/>
  <c r="D14" i="2"/>
  <c r="L13" i="2"/>
  <c r="K13" i="2"/>
  <c r="M13" i="2" s="1"/>
  <c r="I13" i="2"/>
  <c r="H13" i="2"/>
  <c r="J13" i="2" s="1"/>
  <c r="F13" i="2"/>
  <c r="E13" i="2"/>
  <c r="D13" i="2"/>
  <c r="L12" i="2"/>
  <c r="K12" i="2"/>
  <c r="M12" i="2" s="1"/>
  <c r="I12" i="2"/>
  <c r="H12" i="2"/>
  <c r="F12" i="2"/>
  <c r="E12" i="2"/>
  <c r="G12" i="2" s="1"/>
  <c r="D12" i="2"/>
  <c r="L11" i="2"/>
  <c r="K11" i="2"/>
  <c r="M11" i="2" s="1"/>
  <c r="I11" i="2"/>
  <c r="H11" i="2"/>
  <c r="J11" i="2" s="1"/>
  <c r="F11" i="2"/>
  <c r="E11" i="2"/>
  <c r="G11" i="2" s="1"/>
  <c r="D11" i="2"/>
  <c r="L10" i="2"/>
  <c r="K10" i="2"/>
  <c r="M10" i="2" s="1"/>
  <c r="I10" i="2"/>
  <c r="H10" i="2"/>
  <c r="J10" i="2" s="1"/>
  <c r="F10" i="2"/>
  <c r="E10" i="2"/>
  <c r="G10" i="2" s="1"/>
  <c r="D10" i="2"/>
  <c r="L9" i="2"/>
  <c r="K9" i="2"/>
  <c r="M9" i="2" s="1"/>
  <c r="I9" i="2"/>
  <c r="H9" i="2"/>
  <c r="J9" i="2" s="1"/>
  <c r="F9" i="2"/>
  <c r="E9" i="2"/>
  <c r="G9" i="2" s="1"/>
  <c r="D9" i="2"/>
  <c r="L8" i="2"/>
  <c r="K8" i="2"/>
  <c r="M8" i="2" s="1"/>
  <c r="I8" i="2"/>
  <c r="H8" i="2"/>
  <c r="J8" i="2" s="1"/>
  <c r="F8" i="2"/>
  <c r="E8" i="2"/>
  <c r="G8" i="2" s="1"/>
  <c r="D8" i="2"/>
  <c r="L7" i="2"/>
  <c r="K7" i="2"/>
  <c r="M7" i="2" s="1"/>
  <c r="I7" i="2"/>
  <c r="H7" i="2"/>
  <c r="J7" i="2" s="1"/>
  <c r="F7" i="2"/>
  <c r="E7" i="2"/>
  <c r="N7" i="2" s="1"/>
  <c r="D7" i="2"/>
  <c r="L6" i="2"/>
  <c r="K6" i="2"/>
  <c r="M6" i="2" s="1"/>
  <c r="I6" i="2"/>
  <c r="H6" i="2"/>
  <c r="J6" i="2" s="1"/>
  <c r="F6" i="2"/>
  <c r="E6" i="2"/>
  <c r="G6" i="2" s="1"/>
  <c r="D6" i="2"/>
  <c r="L5" i="2"/>
  <c r="L37" i="2" s="1"/>
  <c r="K5" i="2"/>
  <c r="K37" i="2" s="1"/>
  <c r="I5" i="2"/>
  <c r="I37" i="2" s="1"/>
  <c r="H5" i="2"/>
  <c r="J5" i="2" s="1"/>
  <c r="F5" i="2"/>
  <c r="E5" i="2"/>
  <c r="E37" i="2" s="1"/>
  <c r="D5" i="2"/>
  <c r="D37" i="2" s="1"/>
  <c r="K5" i="1"/>
  <c r="G5" i="1"/>
  <c r="E5" i="1"/>
  <c r="C5" i="1"/>
  <c r="A5" i="1"/>
  <c r="M27" i="2" l="1"/>
  <c r="N34" i="2"/>
  <c r="N36" i="2"/>
  <c r="N12" i="2"/>
  <c r="N10" i="2"/>
  <c r="N22" i="2"/>
  <c r="N30" i="2"/>
  <c r="N20" i="2"/>
  <c r="N18" i="2"/>
  <c r="M35" i="2"/>
  <c r="G5" i="2"/>
  <c r="J28" i="2"/>
  <c r="M19" i="2"/>
  <c r="G35" i="2"/>
  <c r="J20" i="2"/>
  <c r="G13" i="2"/>
  <c r="N26" i="2"/>
  <c r="N29" i="2"/>
  <c r="G28" i="2"/>
  <c r="J36" i="2"/>
  <c r="N6" i="2"/>
  <c r="J12" i="2"/>
  <c r="N21" i="2"/>
  <c r="N14" i="2"/>
  <c r="I5" i="1"/>
  <c r="N37" i="2"/>
  <c r="G37" i="2"/>
  <c r="M37" i="2"/>
  <c r="F37" i="2"/>
  <c r="N8" i="2"/>
  <c r="M5" i="2"/>
  <c r="G7" i="2"/>
  <c r="G15" i="2"/>
  <c r="G23" i="2"/>
  <c r="G31" i="2"/>
  <c r="G29" i="2"/>
  <c r="N32" i="2"/>
  <c r="N5" i="2"/>
  <c r="N13" i="2"/>
  <c r="G21" i="2"/>
  <c r="N24" i="2"/>
  <c r="N11" i="2"/>
  <c r="G16" i="2"/>
  <c r="N19" i="2"/>
  <c r="N27" i="2"/>
  <c r="H37" i="2"/>
  <c r="J37" i="2" s="1"/>
  <c r="N9" i="2"/>
  <c r="N17" i="2"/>
  <c r="N25" i="2"/>
  <c r="N33" i="2"/>
  <c r="K13" i="1"/>
  <c r="N28" i="2"/>
  <c r="K12" i="1" l="1"/>
  <c r="K11" i="1"/>
  <c r="G11" i="1"/>
  <c r="G12" i="1"/>
</calcChain>
</file>

<file path=xl/sharedStrings.xml><?xml version="1.0" encoding="utf-8"?>
<sst xmlns="http://schemas.openxmlformats.org/spreadsheetml/2006/main" count="1170" uniqueCount="446">
  <si>
    <t>ÇOMÜ 2026 Doluluk Oranı Analizi ve Görsel Raporu</t>
  </si>
  <si>
    <t>Kontenjan ve yerleşme verilerine dayalı özet gösterge paneli  •  Hazırlanma Tarihi: 18.08.2026  •  Doluluk oranı Genel Kontenjan üzerinden hesaplanmış, gösterimde azami %100 ile sınırlandırılmıştır.</t>
  </si>
  <si>
    <t>Toplam Program Sayısı</t>
  </si>
  <si>
    <t>Akademik Birim Sayısı</t>
  </si>
  <si>
    <t>Toplam Genel Kontenjan</t>
  </si>
  <si>
    <t>Toplam Genel Yerleşen</t>
  </si>
  <si>
    <t>ÇOMÜ Geneli Doluluk Oranı</t>
  </si>
  <si>
    <t>Genel Kontenjanı Aşan Program Sayısı</t>
  </si>
  <si>
    <t>Öne Çıkan Bulgular (Akademik Birim Bazında)</t>
  </si>
  <si>
    <t>En Yüksek Talep Gören Akademik Birim (gerçek orana göre)</t>
  </si>
  <si>
    <t>En Düşük Doluluk Oranına Sahip Akademik Birim</t>
  </si>
  <si>
    <t>Lisans Doluluk Oranı</t>
  </si>
  <si>
    <t>Önlisans Doluluk Oranı</t>
  </si>
  <si>
    <t>Bu rapor aşağıdaki sayfalardan oluşmaktadır: Akademik Birim Bazında  •  Eğitim Düzeyi Bazında  •  Üniversite Bazında  •  Program Bazında  •  Ham Veri (kaynak ve hesaplamalar)</t>
  </si>
  <si>
    <t>Veri Notları</t>
  </si>
  <si>
    <t>•  Kaynak veri dosyasında (2026 doluluk.xlsx) eksik veya boş kontenjan/yerleşen değeri tespit edilmemiştir; 193 programın tamamı için Genel Kontenjan ve Genel Yerleşen alanları sayısaldır.</t>
  </si>
  <si>
    <t>•  35 programda '34 Yaş Üstü Kadın Kontenjanı', 10 programda 'Okul Birincisi Kontenjanı' tanımlanmamıştır (kaynak veride '--' olarak işaretli); bu programlar için ilgili bilgi sütunlarında 'n/a' gösterilmiştir, hesaplamalara dahil edilmemiştir.</t>
  </si>
  <si>
    <t>•  128 / 193 programda (%66) Yerleşen sayısı Genel Kontenjanı aşmaktadır (en yüksek gerçek oran %105); bu durum kaynak veride mevcuttur ve değiştirilmemiştir, yalnızca gösterimde %100 ile sınırlandırılmıştır.</t>
  </si>
  <si>
    <t>•  Üniversite Bazında kırılım, veride ayrı bir üniversite sütunu bulunmadığı için kullanıcı onayıyla tek satırlık ÇOMÜ geneli özeti olarak hazırlanmıştır.</t>
  </si>
  <si>
    <t>Dipnot:  Okul Birincisi Kontenjanının dolmadığı programlarda,bu kontenjan genel kontenjana aktarılmaktadır</t>
  </si>
  <si>
    <t>Akademik Birim Bazında Doluluk Oranı Analizi</t>
  </si>
  <si>
    <t>32 akademik birim için Genel Kontenjan üzerinden hesaplanan doluluk oranları (gösterimde azami %100).</t>
  </si>
  <si>
    <t>Sıra</t>
  </si>
  <si>
    <t>Akademik Birim</t>
  </si>
  <si>
    <t>Eğitim Düzeyi</t>
  </si>
  <si>
    <t>Program
Sayısı</t>
  </si>
  <si>
    <t>Genel
Kontenjan</t>
  </si>
  <si>
    <t>Genel
Yerleşen</t>
  </si>
  <si>
    <t>Genel Doluluk
Oranı</t>
  </si>
  <si>
    <t>Okul Birincisi
Kontenjan</t>
  </si>
  <si>
    <t>Okul Birincisi
Yerleşen</t>
  </si>
  <si>
    <t>Okul Birincisi
Oranı</t>
  </si>
  <si>
    <t>34 Yaş Üstü K.
Kontenjan</t>
  </si>
  <si>
    <t>34 Yaş Üstü K.
Yerleşen</t>
  </si>
  <si>
    <t>34 Yaş Üstü K.
Oranı</t>
  </si>
  <si>
    <t>Genel Oranı
(Gerçek - gizli)</t>
  </si>
  <si>
    <t>BİGA İKTİSADİ VE İDARİ BİLİMLER FAKÜLTESİ</t>
  </si>
  <si>
    <t>LİSANS</t>
  </si>
  <si>
    <t>BİGA UYGULAMALI BİLİMLER FAKÜLTESİ</t>
  </si>
  <si>
    <t>ÇANAKKALE UYGULAMALI BİLİMLER FAKÜLTESİ</t>
  </si>
  <si>
    <t>ÇAN UYGULAMALI BİLİMLER FAKÜLTESİ</t>
  </si>
  <si>
    <t>DENİZ BİLİMLERİ VE TEKNOLOJİSİ FAKÜLTESİ</t>
  </si>
  <si>
    <t>DİŞ HEKİMLİĞİ FAKÜLTESİ</t>
  </si>
  <si>
    <t>EĞİTİM FAKÜLTESİ</t>
  </si>
  <si>
    <t>FEN FAKÜLTESİ</t>
  </si>
  <si>
    <t>GÖKÇEADA UYGULAMALI BİLİMLER YÜKSEKOKULU</t>
  </si>
  <si>
    <t>İLAHİYAT FAKÜLTESİ</t>
  </si>
  <si>
    <t>İLETİŞİM FAKÜLTESİ</t>
  </si>
  <si>
    <t>İNSAN VE TOPLUM BİLİMLERİ FAKÜLTESİ</t>
  </si>
  <si>
    <t>MİMARLIK VE TASARIM FAKÜLTESİ</t>
  </si>
  <si>
    <t>MÜHENDİSLİK FAKÜLTESİ</t>
  </si>
  <si>
    <t>SAĞLIK BİLİMLERİ FAKÜLTESİ</t>
  </si>
  <si>
    <t>SİYASAL BİLGİLER FAKÜLTESİ</t>
  </si>
  <si>
    <t>TIP FAKÜLTESİ</t>
  </si>
  <si>
    <t>TURİZM FAKÜLTESİ</t>
  </si>
  <si>
    <t>ZİRAAT FAKÜLTESİ</t>
  </si>
  <si>
    <t>AYVACIK MESLEK YÜKSEKOKULU</t>
  </si>
  <si>
    <t>ÖNLİSANS</t>
  </si>
  <si>
    <t>BAYRAMİÇ MESLEK YÜKSEKOKULU</t>
  </si>
  <si>
    <t>BİGA MESLEK YÜKSEKOKULU</t>
  </si>
  <si>
    <t>ÇANAKKALE SAĞLIK HİZMETLERİ MESLEK YÜKSEKOKULU</t>
  </si>
  <si>
    <t>ÇANAKKALE SOSYAL BİLİMLER MESLEK YÜKSEKOKULU</t>
  </si>
  <si>
    <t>ÇANAKKALE TEKNİK BİLİMLER MESLEK YÜKSEKOKULU</t>
  </si>
  <si>
    <t>ÇAN MESLEK YÜKSEKOKULU</t>
  </si>
  <si>
    <t>DENİZCİLİK MESLEK YÜKSEKOKULU</t>
  </si>
  <si>
    <t>EZİNE GIDA İHTİSAS ORGANİZE SANAYİ BÖLGESİ MESLEK YÜKSEKOKULU</t>
  </si>
  <si>
    <t>GELİBOLU PİRİ REİS MESLEK YÜKSEKOKULU</t>
  </si>
  <si>
    <t>GÖKÇEADA MESLEK YÜKSEKOKULU</t>
  </si>
  <si>
    <t>LAPSEKİ MESLEK YÜKSEKOKULU</t>
  </si>
  <si>
    <t>YENİCE MESLEK YÜKSEKOKULU</t>
  </si>
  <si>
    <t>ÇOMÜ GENELİ (TOPLAM)</t>
  </si>
  <si>
    <t>Akademik Birim Bazında Genel Doluluk Oranı (%)</t>
  </si>
  <si>
    <t>•  Doluluk oranı Genel Kontenjan üzerinden hesaplanmıştır (Yerleşen / Genel Kontenjan × 100).</t>
  </si>
  <si>
    <t>•  Gösterimde %100'ü aşan gerçek doluluk oranları %100 olarak sınırlandırılmıştır; gerçek değerler 'Ham Veri' sayfasında yer almaktadır.</t>
  </si>
  <si>
    <t>•  Okul Birincisi ve 34 Yaş Üstü Kadın Kontenjanı sütunları bilgi amaçlıdır; genel doluluk oranı hesaplamasına dahil edilmemiştir.</t>
  </si>
  <si>
    <t>Program Kodu</t>
  </si>
  <si>
    <t>Program Adı</t>
  </si>
  <si>
    <t>Puan Türü</t>
  </si>
  <si>
    <t>102710387</t>
  </si>
  <si>
    <t>Acil Yardım ve Afet Yönetimi</t>
  </si>
  <si>
    <t>SAY</t>
  </si>
  <si>
    <t>102710139</t>
  </si>
  <si>
    <t>Arkeoloji</t>
  </si>
  <si>
    <t>EA</t>
  </si>
  <si>
    <t>102710527</t>
  </si>
  <si>
    <t>Bahçe Bitkileri</t>
  </si>
  <si>
    <t>102700311</t>
  </si>
  <si>
    <t>Balıkçılık Teknolojisi</t>
  </si>
  <si>
    <t>102710263</t>
  </si>
  <si>
    <t>Bilgisayar Mühendisliği</t>
  </si>
  <si>
    <t>102700318</t>
  </si>
  <si>
    <t>Bilgi Güvenliği Teknolojisi</t>
  </si>
  <si>
    <t>102710536</t>
  </si>
  <si>
    <t>Bitki Koruma</t>
  </si>
  <si>
    <t>102710148</t>
  </si>
  <si>
    <t>Biyoloji</t>
  </si>
  <si>
    <t>102700332</t>
  </si>
  <si>
    <t>Biyoloji (KKTC Uyruklu)</t>
  </si>
  <si>
    <t>102790188</t>
  </si>
  <si>
    <t>Biyomühendislik</t>
  </si>
  <si>
    <t>102710157</t>
  </si>
  <si>
    <t>Coğrafya</t>
  </si>
  <si>
    <t>SÖZ</t>
  </si>
  <si>
    <t>102710121</t>
  </si>
  <si>
    <t>Coğrafya Öğretmenliği</t>
  </si>
  <si>
    <t>102790357</t>
  </si>
  <si>
    <t>Coğrafya Öğretmenliği (KKTC Uyruklu)</t>
  </si>
  <si>
    <t>102710439</t>
  </si>
  <si>
    <t>Çalışma Ekonomisi ve Endüstri İlişkileri</t>
  </si>
  <si>
    <t>102710678</t>
  </si>
  <si>
    <t>Çevre Mühendisliği (İngilizce)</t>
  </si>
  <si>
    <t>102790462</t>
  </si>
  <si>
    <t>Deniz Ulaştırma İşletme Mühendisliği</t>
  </si>
  <si>
    <t>102790176</t>
  </si>
  <si>
    <t>Diş Hekimliği</t>
  </si>
  <si>
    <t>102710396</t>
  </si>
  <si>
    <t>Ebelik</t>
  </si>
  <si>
    <t>102710509</t>
  </si>
  <si>
    <t>Ekonometri</t>
  </si>
  <si>
    <t>102790497</t>
  </si>
  <si>
    <t>Elektrik-Elektronik Mühendisliği</t>
  </si>
  <si>
    <t>102790235</t>
  </si>
  <si>
    <t>Enerji Yönetimi</t>
  </si>
  <si>
    <t>102790237</t>
  </si>
  <si>
    <t>Felsefe</t>
  </si>
  <si>
    <t>102710033</t>
  </si>
  <si>
    <t>Fen Bilgisi Öğretmenliği</t>
  </si>
  <si>
    <t>102790242</t>
  </si>
  <si>
    <t>Finans ve Bankacılık</t>
  </si>
  <si>
    <t>102710166</t>
  </si>
  <si>
    <t>Fizik</t>
  </si>
  <si>
    <t>102710624</t>
  </si>
  <si>
    <t>Gastronomi ve Mutfak Sanatları</t>
  </si>
  <si>
    <t>102790178</t>
  </si>
  <si>
    <t>102710906</t>
  </si>
  <si>
    <t>Gazetecilik</t>
  </si>
  <si>
    <t>102710281</t>
  </si>
  <si>
    <t>Gıda Mühendisliği</t>
  </si>
  <si>
    <t>102710942</t>
  </si>
  <si>
    <t>Gıda Teknolojisi</t>
  </si>
  <si>
    <t>102710969</t>
  </si>
  <si>
    <t>Harita Mühendisliği</t>
  </si>
  <si>
    <t>102710403</t>
  </si>
  <si>
    <t>Hemşirelik</t>
  </si>
  <si>
    <t>102710448</t>
  </si>
  <si>
    <t>İktisat</t>
  </si>
  <si>
    <t>102790329</t>
  </si>
  <si>
    <t>İktisat (İngilizce)</t>
  </si>
  <si>
    <t>102710669</t>
  </si>
  <si>
    <t>İlahiyat</t>
  </si>
  <si>
    <t>102790289</t>
  </si>
  <si>
    <t>İlahiyat (M.T.O.K.)</t>
  </si>
  <si>
    <t>102710924</t>
  </si>
  <si>
    <t>İlköğretim Matematik Öğretmenliği</t>
  </si>
  <si>
    <t>102710042</t>
  </si>
  <si>
    <t>İngilizce Öğretmenliği</t>
  </si>
  <si>
    <t>DİL</t>
  </si>
  <si>
    <t>102790630</t>
  </si>
  <si>
    <t>İngiliz Dili ve Edebiyatı</t>
  </si>
  <si>
    <t>102710881</t>
  </si>
  <si>
    <t>İnşaat Mühendisliği</t>
  </si>
  <si>
    <t>102790246</t>
  </si>
  <si>
    <t>İstatistik</t>
  </si>
  <si>
    <t>102710457</t>
  </si>
  <si>
    <t>İşletme</t>
  </si>
  <si>
    <t>102790343</t>
  </si>
  <si>
    <t>İşletme (İngilizce)</t>
  </si>
  <si>
    <t>102710872</t>
  </si>
  <si>
    <t>İş Sağlığı ve Güvenliği</t>
  </si>
  <si>
    <t>102710899</t>
  </si>
  <si>
    <t>İş Sağlığı ve Güvenliği (KKTC Uyruklu)</t>
  </si>
  <si>
    <t>102710051</t>
  </si>
  <si>
    <t>Japonca Öğretmenliği</t>
  </si>
  <si>
    <t>102710466</t>
  </si>
  <si>
    <t>Kamu Yönetimi</t>
  </si>
  <si>
    <t>102710184</t>
  </si>
  <si>
    <t>Kimya</t>
  </si>
  <si>
    <t>102790219</t>
  </si>
  <si>
    <t>Kimya Mühendisliği</t>
  </si>
  <si>
    <t>102710854</t>
  </si>
  <si>
    <t>Kimya Öğretmenliği</t>
  </si>
  <si>
    <t>102710475</t>
  </si>
  <si>
    <t>Maliye</t>
  </si>
  <si>
    <t>102710193</t>
  </si>
  <si>
    <t>Matematik</t>
  </si>
  <si>
    <t>102700346</t>
  </si>
  <si>
    <t>Mimarlık</t>
  </si>
  <si>
    <t>102710703</t>
  </si>
  <si>
    <t>Moleküler Biyoloji ve Genetik (İngilizce)</t>
  </si>
  <si>
    <t>102700339</t>
  </si>
  <si>
    <t>Moleküler Biyoloji ve Genetik (İngilizce) (KKTC Uyruklu)</t>
  </si>
  <si>
    <t>102700325</t>
  </si>
  <si>
    <t>Müzecilik</t>
  </si>
  <si>
    <t>102710069</t>
  </si>
  <si>
    <t>Okul Öncesi Öğretmenliği</t>
  </si>
  <si>
    <t>102790236</t>
  </si>
  <si>
    <t>Özel Eğitim Öğretmenliği</t>
  </si>
  <si>
    <t>102710333</t>
  </si>
  <si>
    <t>Peyzaj Mimarlığı</t>
  </si>
  <si>
    <t>102790288</t>
  </si>
  <si>
    <t>Psikoloji</t>
  </si>
  <si>
    <t>102710245</t>
  </si>
  <si>
    <t>Radyo, Televizyon ve Sinema</t>
  </si>
  <si>
    <t>102710518</t>
  </si>
  <si>
    <t>Rehberlik ve Psikolojik Danışmanlık</t>
  </si>
  <si>
    <t>102790177</t>
  </si>
  <si>
    <t>Sağlık Yönetimi</t>
  </si>
  <si>
    <t>102710209</t>
  </si>
  <si>
    <t>Sanat Tarihi</t>
  </si>
  <si>
    <t>102710739</t>
  </si>
  <si>
    <t>Seyahat İşletmeciliği ve Turizm Rehberliği</t>
  </si>
  <si>
    <t>102710078</t>
  </si>
  <si>
    <t>Sınıf Öğretmenliği</t>
  </si>
  <si>
    <t>102790476</t>
  </si>
  <si>
    <t>Sınıf Öğretmenliği (KKTC Uyruklu)</t>
  </si>
  <si>
    <t>102710748</t>
  </si>
  <si>
    <t>Siyaset Bilimi ve Kamu Yönetimi</t>
  </si>
  <si>
    <t>102710087</t>
  </si>
  <si>
    <t>Sosyal Bilgiler Öğretmenliği</t>
  </si>
  <si>
    <t>102710218</t>
  </si>
  <si>
    <t>Sosyoloji</t>
  </si>
  <si>
    <t>102790469</t>
  </si>
  <si>
    <t>Su Ürünleri Endüstrisi Mühendisliği</t>
  </si>
  <si>
    <t>102710493</t>
  </si>
  <si>
    <t>Su Ürünleri Mühendisliği</t>
  </si>
  <si>
    <t>102790187</t>
  </si>
  <si>
    <t>Şehir ve Bölge Planlama</t>
  </si>
  <si>
    <t>102710633</t>
  </si>
  <si>
    <t>Tarımsal Biyoteknoloji</t>
  </si>
  <si>
    <t>102790245</t>
  </si>
  <si>
    <t>Tarımsal Yapılar ve Sulama</t>
  </si>
  <si>
    <t>102710545</t>
  </si>
  <si>
    <t>Tarım Ekonomisi</t>
  </si>
  <si>
    <t>102710845</t>
  </si>
  <si>
    <t>Tarım Makineleri ve Teknolojileri Mühendisliği</t>
  </si>
  <si>
    <t>102710227</t>
  </si>
  <si>
    <t>Tarih</t>
  </si>
  <si>
    <t>102710563</t>
  </si>
  <si>
    <t>Tarla Bitkileri</t>
  </si>
  <si>
    <t>102710324</t>
  </si>
  <si>
    <t>Tıp</t>
  </si>
  <si>
    <t>102710572</t>
  </si>
  <si>
    <t>Toprak Bilimi ve Bitki Besleme</t>
  </si>
  <si>
    <t>102790244</t>
  </si>
  <si>
    <t>Turizm İşletmeciliği</t>
  </si>
  <si>
    <t>102710096</t>
  </si>
  <si>
    <t>Türkçe Öğretmenliği</t>
  </si>
  <si>
    <t>102710236</t>
  </si>
  <si>
    <t>Türk Dili ve Edebiyatı</t>
  </si>
  <si>
    <t>102790315</t>
  </si>
  <si>
    <t>Uluslararası İlişkiler</t>
  </si>
  <si>
    <t>102790175</t>
  </si>
  <si>
    <t>Uluslararası İlişkiler (İngilizce)</t>
  </si>
  <si>
    <t>102710951</t>
  </si>
  <si>
    <t>Uluslararası Ticaret ve İşletmecilik</t>
  </si>
  <si>
    <t>102790184</t>
  </si>
  <si>
    <t>Uluslararası Ticaret ve Lojistik</t>
  </si>
  <si>
    <t>102710696</t>
  </si>
  <si>
    <t>Uzay Bilimleri ve Teknolojileri</t>
  </si>
  <si>
    <t>102790483</t>
  </si>
  <si>
    <t>Uzay Bilimleri ve Teknolojileri (KKTC Uyruklu)</t>
  </si>
  <si>
    <t>102790637</t>
  </si>
  <si>
    <t>Yazılım Mühendisliği (İngilizce)</t>
  </si>
  <si>
    <t>102790490</t>
  </si>
  <si>
    <t>Yeni Medya ve İletişim</t>
  </si>
  <si>
    <t>102710581</t>
  </si>
  <si>
    <t>Zootekni</t>
  </si>
  <si>
    <t>102790623</t>
  </si>
  <si>
    <t>Akıllı Tarım ve Gıda Yönetimi</t>
  </si>
  <si>
    <t>TYT</t>
  </si>
  <si>
    <t>102790560</t>
  </si>
  <si>
    <t>Alternatif Enerji Kaynakları Teknolojisi</t>
  </si>
  <si>
    <t>102790218</t>
  </si>
  <si>
    <t>102751287</t>
  </si>
  <si>
    <t>Anestezi</t>
  </si>
  <si>
    <t>102751021</t>
  </si>
  <si>
    <t>Bankacılık ve Sigortacılık</t>
  </si>
  <si>
    <t>102790216</t>
  </si>
  <si>
    <t>102750526</t>
  </si>
  <si>
    <t>102750095</t>
  </si>
  <si>
    <t>Bilgisayar Programcılığı</t>
  </si>
  <si>
    <t>102751154</t>
  </si>
  <si>
    <t>102790240</t>
  </si>
  <si>
    <t>Biyokimya</t>
  </si>
  <si>
    <t>102751303</t>
  </si>
  <si>
    <t>Biyomedikal Cihaz Teknolojisi</t>
  </si>
  <si>
    <t>102751039</t>
  </si>
  <si>
    <t>Büro Yönetimi ve Yönetici Asistanlığı</t>
  </si>
  <si>
    <t>102790172</t>
  </si>
  <si>
    <t>Çocuk Gelişimi</t>
  </si>
  <si>
    <t>102751393</t>
  </si>
  <si>
    <t>102750377</t>
  </si>
  <si>
    <t>Deniz ve Liman İşletmeciliği</t>
  </si>
  <si>
    <t>102790399</t>
  </si>
  <si>
    <t>Dış Ticaret</t>
  </si>
  <si>
    <t>102750677</t>
  </si>
  <si>
    <t>102750686</t>
  </si>
  <si>
    <t>102790308</t>
  </si>
  <si>
    <t>Eczane Hizmetleri</t>
  </si>
  <si>
    <t>102790553</t>
  </si>
  <si>
    <t>Eczane Hizmetleri (KKTC Uyruklu)</t>
  </si>
  <si>
    <t>102750208</t>
  </si>
  <si>
    <t>Elektrik</t>
  </si>
  <si>
    <t>102790214</t>
  </si>
  <si>
    <t>102751375</t>
  </si>
  <si>
    <t>Elektrik Enerjisi Üretim, İletim ve Dağıtımı</t>
  </si>
  <si>
    <t>102751172</t>
  </si>
  <si>
    <t>102751515</t>
  </si>
  <si>
    <t>Elektrik Enerjisi Üretim, İletim ve Dağıtımı (KKTC Uyruklu)</t>
  </si>
  <si>
    <t>102751066</t>
  </si>
  <si>
    <t>Elektronik Teknolojisi</t>
  </si>
  <si>
    <t>102751321</t>
  </si>
  <si>
    <t>Elektronörofizyoloji</t>
  </si>
  <si>
    <t>102751296</t>
  </si>
  <si>
    <t>Enerji Tesisleri İşletmeciliği</t>
  </si>
  <si>
    <t>102751145</t>
  </si>
  <si>
    <t>Fidan Yetiştiriciliği</t>
  </si>
  <si>
    <t>102751524</t>
  </si>
  <si>
    <t>Fidan Yetiştiriciliği (KKTC Uyruklu)</t>
  </si>
  <si>
    <t>102750605</t>
  </si>
  <si>
    <t>Fotoğrafçılık ve Kameramanlık</t>
  </si>
  <si>
    <t>102751269</t>
  </si>
  <si>
    <t>Geleneksel El Sanatları</t>
  </si>
  <si>
    <t>102790371</t>
  </si>
  <si>
    <t>Gemi İnşaatı</t>
  </si>
  <si>
    <t>102751542</t>
  </si>
  <si>
    <t>Gıda Kalite Kontrolü ve Analizi</t>
  </si>
  <si>
    <t>102790406</t>
  </si>
  <si>
    <t>102751012</t>
  </si>
  <si>
    <t>102751181</t>
  </si>
  <si>
    <t>Giyim Üretim Teknolojisi</t>
  </si>
  <si>
    <t>102750623</t>
  </si>
  <si>
    <t>Grafik Tasarımı</t>
  </si>
  <si>
    <t>102751339</t>
  </si>
  <si>
    <t>Halkla İlişkiler ve Tanıtım</t>
  </si>
  <si>
    <t>102750977</t>
  </si>
  <si>
    <t>102790413</t>
  </si>
  <si>
    <t>102750711</t>
  </si>
  <si>
    <t>102790292</t>
  </si>
  <si>
    <t>İç Mekan Tasarımı</t>
  </si>
  <si>
    <t>102751048</t>
  </si>
  <si>
    <t>İlk ve Acil Yardım</t>
  </si>
  <si>
    <t>102790567</t>
  </si>
  <si>
    <t>İnsansız Araç Teknikerliği</t>
  </si>
  <si>
    <t>102751578</t>
  </si>
  <si>
    <t>İnsan Kaynakları Yönetimi</t>
  </si>
  <si>
    <t>102750968</t>
  </si>
  <si>
    <t>İnşaat Teknolojisi</t>
  </si>
  <si>
    <t>102750826</t>
  </si>
  <si>
    <t>İşletme Yönetimi</t>
  </si>
  <si>
    <t>102751003</t>
  </si>
  <si>
    <t>102750817</t>
  </si>
  <si>
    <t>102790420</t>
  </si>
  <si>
    <t>102750844</t>
  </si>
  <si>
    <t>102790546</t>
  </si>
  <si>
    <t>Karbon Yönetimi Teknikerliği</t>
  </si>
  <si>
    <t>102750226</t>
  </si>
  <si>
    <t>Kooperatifçilik</t>
  </si>
  <si>
    <t>102790293</t>
  </si>
  <si>
    <t>Laborant ve Veteriner Sağlık</t>
  </si>
  <si>
    <t>102790211</t>
  </si>
  <si>
    <t>Laboratuvar Teknolojisi</t>
  </si>
  <si>
    <t>102751109</t>
  </si>
  <si>
    <t>102750332</t>
  </si>
  <si>
    <t>Lojistik</t>
  </si>
  <si>
    <t>102790616</t>
  </si>
  <si>
    <t>102751127</t>
  </si>
  <si>
    <t>102790234</t>
  </si>
  <si>
    <t>Madencilik Teknolojisi</t>
  </si>
  <si>
    <t>102750235</t>
  </si>
  <si>
    <t>Makine</t>
  </si>
  <si>
    <t>102750323</t>
  </si>
  <si>
    <t>Mekatronik</t>
  </si>
  <si>
    <t>102790378</t>
  </si>
  <si>
    <t>102751278</t>
  </si>
  <si>
    <t>Mimari Dekoratif Sanatlar</t>
  </si>
  <si>
    <t>102751436</t>
  </si>
  <si>
    <t>102790364</t>
  </si>
  <si>
    <t>Mobilya ve Dekorasyon</t>
  </si>
  <si>
    <t>102790574</t>
  </si>
  <si>
    <t>Mobil Teknolojileri</t>
  </si>
  <si>
    <t>102790455</t>
  </si>
  <si>
    <t>Moda Tasarımı</t>
  </si>
  <si>
    <t>102750747</t>
  </si>
  <si>
    <t>Muhasebe ve Vergi Uygulamaları</t>
  </si>
  <si>
    <t>102750738</t>
  </si>
  <si>
    <t>102751057</t>
  </si>
  <si>
    <t>102790427</t>
  </si>
  <si>
    <t>102750774</t>
  </si>
  <si>
    <t>102750598</t>
  </si>
  <si>
    <t>Organik Tarım</t>
  </si>
  <si>
    <t>102790212</t>
  </si>
  <si>
    <t>Ormancılık ve Orman Ürünleri</t>
  </si>
  <si>
    <t>102751506</t>
  </si>
  <si>
    <t>102750808</t>
  </si>
  <si>
    <t>Otomotiv Teknolojisi</t>
  </si>
  <si>
    <t>102790581</t>
  </si>
  <si>
    <t>Otonom Sistemler Teknikerliği</t>
  </si>
  <si>
    <t>102790588</t>
  </si>
  <si>
    <t>Oyun Geliştirme ve Programlama</t>
  </si>
  <si>
    <t>102750271</t>
  </si>
  <si>
    <t>Pazarlama</t>
  </si>
  <si>
    <t>102790434</t>
  </si>
  <si>
    <t>102790233</t>
  </si>
  <si>
    <t>Peyzaj ve Süs Bitkileri Yetiştiriciliği</t>
  </si>
  <si>
    <t>102790595</t>
  </si>
  <si>
    <t>Robotik ve Yapay Zeka</t>
  </si>
  <si>
    <t>102751551</t>
  </si>
  <si>
    <t>Sondaj Teknolojisi</t>
  </si>
  <si>
    <t>102790385</t>
  </si>
  <si>
    <t>Su Altı Kaynak Teknolojisi</t>
  </si>
  <si>
    <t>102790392</t>
  </si>
  <si>
    <t>Su Altı Teknolojisi</t>
  </si>
  <si>
    <t>102750695</t>
  </si>
  <si>
    <t>Süt ve Ürünleri Teknolojisi</t>
  </si>
  <si>
    <t>102790441</t>
  </si>
  <si>
    <t>102790602</t>
  </si>
  <si>
    <t>Talaşlı Üretim Teknikerliği</t>
  </si>
  <si>
    <t>102750959</t>
  </si>
  <si>
    <t>Tıbbi Görüntüleme Teknikleri</t>
  </si>
  <si>
    <t>102750941</t>
  </si>
  <si>
    <t>Tıbbi Laboratuvar Teknikleri</t>
  </si>
  <si>
    <t>102790173</t>
  </si>
  <si>
    <t>Turist Rehberliği</t>
  </si>
  <si>
    <t>102750156</t>
  </si>
  <si>
    <t>Turizm ve Otel İşletmeciliği</t>
  </si>
  <si>
    <t>102750395</t>
  </si>
  <si>
    <t>102750465</t>
  </si>
  <si>
    <t>102790448</t>
  </si>
  <si>
    <t>Turizm ve Seyahat Hizmetleri</t>
  </si>
  <si>
    <t>102751533</t>
  </si>
  <si>
    <t>102790609</t>
  </si>
  <si>
    <t>Yapı Yüzeyi Tasarım Teknikerliği</t>
  </si>
  <si>
    <t>102790539</t>
  </si>
  <si>
    <t>Yenilenebilir Enerji Teknikerliği</t>
  </si>
  <si>
    <t>99,57%</t>
  </si>
  <si>
    <t>Genel
Yerleşen*</t>
  </si>
  <si>
    <t xml:space="preserve"> Doluluk
Oranı**</t>
  </si>
  <si>
    <t>* Okul Birincisi kontenjanının dolmadığı programlarda bu kontenjan, genel kontenjana aktarılmaktadır.
** Doluluk oranı genel kontenjana göre hesaplanmıştır.</t>
  </si>
  <si>
    <t>34 Yaş Üstü Kadın
Kontenjan</t>
  </si>
  <si>
    <t>34 Yaş Üstü Kadın
Yerleşen</t>
  </si>
  <si>
    <t>•  Doluluk oranı Genel Kontenjan üzerinden hesaplanmıştır</t>
  </si>
  <si>
    <t>Okul Birincisi Kontenjanının dolmadığı programlarda,bu kontenjan genel kontenjana aktarılmaktadır</t>
  </si>
  <si>
    <t>ÜNİVERSİTE GENELİ (TOPLAM)</t>
  </si>
  <si>
    <t>2026 YKS-Akademik Birim Bazında Doluluk Oranları</t>
  </si>
  <si>
    <t>2026 YKS-Program Bazlı Doluluk Oranları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</si>
</sst>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"/>
    </font>
    <font>
      <b/>
      <sz val="18"/>
      <color rgb="FF184F95"/>
      <name val="Calibri"/>
      <charset val="1"/>
    </font>
    <font>
      <i/>
      <sz val="11"/>
      <color rgb="FF52514E"/>
      <name val="Calibri"/>
      <charset val="1"/>
    </font>
    <font>
      <b/>
      <sz val="26"/>
      <color rgb="FF184F95"/>
      <name val="Calibri"/>
      <charset val="1"/>
    </font>
    <font>
      <b/>
      <sz val="10"/>
      <color rgb="FF52514E"/>
      <name val="Calibri"/>
      <charset val="1"/>
    </font>
    <font>
      <b/>
      <sz val="12"/>
      <color rgb="FF184F95"/>
      <name val="Calibri"/>
      <charset val="1"/>
    </font>
    <font>
      <sz val="10"/>
      <color rgb="FF52514E"/>
      <name val="Calibri"/>
      <charset val="1"/>
    </font>
    <font>
      <b/>
      <sz val="10"/>
      <color rgb="FF1A1A1A"/>
      <name val="Calibri"/>
      <charset val="1"/>
    </font>
    <font>
      <b/>
      <sz val="10"/>
      <color rgb="FF184F95"/>
      <name val="Calibri"/>
      <charset val="1"/>
    </font>
    <font>
      <i/>
      <sz val="9.5"/>
      <color rgb="FF52514E"/>
      <name val="Calibri"/>
      <charset val="1"/>
    </font>
    <font>
      <b/>
      <i/>
      <sz val="10.5"/>
      <color rgb="FF184F95"/>
      <name val="Calibri"/>
      <charset val="1"/>
    </font>
    <font>
      <b/>
      <sz val="10"/>
      <color rgb="FFFFFFFF"/>
      <name val="Calibri"/>
      <charset val="1"/>
    </font>
    <font>
      <sz val="10"/>
      <color rgb="FF1A1A1A"/>
      <name val="Calibri"/>
      <charset val="1"/>
    </font>
    <font>
      <b/>
      <sz val="10"/>
      <color rgb="FFFFFFFF"/>
      <name val="Calibri"/>
      <family val="2"/>
    </font>
    <font>
      <b/>
      <i/>
      <sz val="9"/>
      <color theme="1"/>
      <name val="Calibri"/>
      <family val="2"/>
    </font>
    <font>
      <b/>
      <i/>
      <sz val="8"/>
      <color rgb="FF184F95"/>
      <name val="Calibri"/>
      <family val="2"/>
    </font>
    <font>
      <b/>
      <sz val="11"/>
      <color theme="9" tint="-0.249977111117893"/>
      <name val="Calibri"/>
      <family val="2"/>
    </font>
    <font>
      <b/>
      <sz val="16"/>
      <color rgb="FFFFFFFF"/>
      <name val="Calibri"/>
      <family val="2"/>
    </font>
    <font>
      <b/>
      <sz val="16"/>
      <color theme="6" tint="0.39997558519241921"/>
      <name val="Calibri"/>
      <family val="2"/>
    </font>
    <font>
      <i/>
      <sz val="9.5"/>
      <color rgb="FF52514E"/>
      <name val="Calibri"/>
      <family val="2"/>
    </font>
    <font>
      <i/>
      <sz val="10"/>
      <color rgb="FF52514E"/>
      <name val="Calibri"/>
      <family val="2"/>
    </font>
    <font>
      <b/>
      <i/>
      <sz val="10"/>
      <color rgb="FFFFFFFF"/>
      <name val="Calibri"/>
      <family val="2"/>
    </font>
    <font>
      <b/>
      <sz val="10"/>
      <color rgb="FF1A1A1A"/>
      <name val="Calibri"/>
      <family val="2"/>
    </font>
    <font>
      <b/>
      <sz val="18"/>
      <color rgb="FF184F95"/>
      <name val="Calibri"/>
      <family val="2"/>
    </font>
    <font>
      <b/>
      <i/>
      <sz val="16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5F8FE"/>
        <bgColor rgb="FFF9F9F9"/>
      </patternFill>
    </fill>
    <fill>
      <patternFill patternType="solid">
        <fgColor rgb="FFFFF7E6"/>
        <bgColor rgb="FFF9F9F9"/>
      </patternFill>
    </fill>
    <fill>
      <patternFill patternType="solid">
        <fgColor rgb="FF184F95"/>
        <bgColor rgb="FF0066CC"/>
      </patternFill>
    </fill>
    <fill>
      <patternFill patternType="solid">
        <fgColor rgb="FF52514E"/>
        <bgColor rgb="FF333300"/>
      </patternFill>
    </fill>
    <fill>
      <patternFill patternType="solid">
        <fgColor rgb="FFF2F1EE"/>
        <bgColor rgb="FFF5F8FE"/>
      </patternFill>
    </fill>
    <fill>
      <patternFill patternType="solid">
        <fgColor theme="4" tint="-0.249977111117893"/>
        <bgColor rgb="FF0066CC"/>
      </patternFill>
    </fill>
    <fill>
      <patternFill patternType="solid">
        <fgColor theme="5" tint="-0.499984740745262"/>
        <bgColor rgb="FF333300"/>
      </patternFill>
    </fill>
  </fills>
  <borders count="19">
    <border>
      <left/>
      <right/>
      <top/>
      <bottom/>
      <diagonal/>
    </border>
    <border>
      <left style="medium">
        <color rgb="FF2A78D6"/>
      </left>
      <right style="medium">
        <color rgb="FF2A78D6"/>
      </right>
      <top style="medium">
        <color rgb="FF2A78D6"/>
      </top>
      <bottom/>
      <diagonal/>
    </border>
    <border>
      <left style="medium">
        <color rgb="FF2A78D6"/>
      </left>
      <right style="medium">
        <color rgb="FF2A78D6"/>
      </right>
      <top/>
      <bottom style="medium">
        <color rgb="FF2A78D6"/>
      </bottom>
      <diagonal/>
    </border>
    <border>
      <left style="thin">
        <color rgb="FFC3C2B7"/>
      </left>
      <right style="thin">
        <color rgb="FFC3C2B7"/>
      </right>
      <top style="thin">
        <color rgb="FFC3C2B7"/>
      </top>
      <bottom style="medium">
        <color rgb="FF184F95"/>
      </bottom>
      <diagonal/>
    </border>
    <border>
      <left style="thin">
        <color rgb="FFC3C2B7"/>
      </left>
      <right style="thin">
        <color rgb="FFC3C2B7"/>
      </right>
      <top style="thin">
        <color rgb="FFC3C2B7"/>
      </top>
      <bottom style="thin">
        <color rgb="FFC3C2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C3C2B7"/>
      </right>
      <top style="thin">
        <color rgb="FFC3C2B7"/>
      </top>
      <bottom style="medium">
        <color rgb="FF184F9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0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9" fontId="8" fillId="0" borderId="0" xfId="0" applyNumberFormat="1" applyFont="1" applyAlignment="1">
      <alignment horizontal="right" vertical="center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4" fillId="2" borderId="2" xfId="0" applyFont="1" applyFill="1" applyBorder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0" fillId="2" borderId="1" xfId="0" applyFill="1" applyBorder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9" fontId="6" fillId="0" borderId="4" xfId="0" applyNumberFormat="1" applyFont="1" applyBorder="1" applyAlignment="1">
      <alignment horizontal="right" vertical="center"/>
    </xf>
    <xf numFmtId="9" fontId="6" fillId="0" borderId="0" xfId="0" applyNumberFormat="1" applyFont="1"/>
    <xf numFmtId="3" fontId="12" fillId="6" borderId="4" xfId="0" applyNumberFormat="1" applyFont="1" applyFill="1" applyBorder="1" applyAlignment="1">
      <alignment horizontal="right" vertical="center"/>
    </xf>
    <xf numFmtId="0" fontId="12" fillId="6" borderId="4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center" vertical="center" wrapText="1"/>
    </xf>
    <xf numFmtId="9" fontId="12" fillId="6" borderId="4" xfId="0" applyNumberFormat="1" applyFont="1" applyFill="1" applyBorder="1" applyAlignment="1">
      <alignment horizontal="right" vertical="center"/>
    </xf>
    <xf numFmtId="3" fontId="6" fillId="6" borderId="4" xfId="0" applyNumberFormat="1" applyFont="1" applyFill="1" applyBorder="1" applyAlignment="1">
      <alignment horizontal="right" vertical="center"/>
    </xf>
    <xf numFmtId="9" fontId="6" fillId="6" borderId="4" xfId="0" applyNumberFormat="1" applyFont="1" applyFill="1" applyBorder="1" applyAlignment="1">
      <alignment horizontal="right" vertical="center"/>
    </xf>
    <xf numFmtId="3" fontId="11" fillId="4" borderId="4" xfId="0" applyNumberFormat="1" applyFont="1" applyFill="1" applyBorder="1"/>
    <xf numFmtId="0" fontId="11" fillId="4" borderId="4" xfId="0" applyFont="1" applyFill="1" applyBorder="1"/>
    <xf numFmtId="9" fontId="11" fillId="4" borderId="4" xfId="0" applyNumberFormat="1" applyFont="1" applyFill="1" applyBorder="1"/>
    <xf numFmtId="0" fontId="15" fillId="3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3" fontId="17" fillId="4" borderId="5" xfId="0" applyNumberFormat="1" applyFont="1" applyFill="1" applyBorder="1" applyAlignment="1">
      <alignment horizontal="center" vertical="center" wrapText="1"/>
    </xf>
    <xf numFmtId="9" fontId="18" fillId="7" borderId="5" xfId="0" applyNumberFormat="1" applyFont="1" applyFill="1" applyBorder="1" applyAlignment="1">
      <alignment horizontal="center" vertical="center" wrapText="1"/>
    </xf>
    <xf numFmtId="3" fontId="24" fillId="4" borderId="5" xfId="0" applyNumberFormat="1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center" vertical="center" wrapText="1"/>
    </xf>
    <xf numFmtId="3" fontId="12" fillId="6" borderId="5" xfId="0" applyNumberFormat="1" applyFont="1" applyFill="1" applyBorder="1" applyAlignment="1">
      <alignment horizontal="right" vertical="center"/>
    </xf>
    <xf numFmtId="9" fontId="12" fillId="6" borderId="5" xfId="0" applyNumberFormat="1" applyFont="1" applyFill="1" applyBorder="1" applyAlignment="1">
      <alignment horizontal="right" vertical="center"/>
    </xf>
    <xf numFmtId="3" fontId="20" fillId="6" borderId="5" xfId="0" applyNumberFormat="1" applyFont="1" applyFill="1" applyBorder="1" applyAlignment="1">
      <alignment horizontal="righ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right" vertical="center"/>
    </xf>
    <xf numFmtId="9" fontId="12" fillId="0" borderId="5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top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3" fontId="24" fillId="4" borderId="10" xfId="0" applyNumberFormat="1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left" vertical="center" wrapText="1"/>
    </xf>
    <xf numFmtId="3" fontId="20" fillId="6" borderId="10" xfId="0" applyNumberFormat="1" applyFont="1" applyFill="1" applyBorder="1" applyAlignment="1">
      <alignment horizontal="right" vertical="center"/>
    </xf>
    <xf numFmtId="0" fontId="12" fillId="0" borderId="9" xfId="0" applyFont="1" applyBorder="1" applyAlignment="1">
      <alignment horizontal="left" vertical="center" wrapText="1"/>
    </xf>
    <xf numFmtId="3" fontId="20" fillId="0" borderId="10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1" fillId="5" borderId="1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wrapText="1"/>
    </xf>
    <xf numFmtId="3" fontId="22" fillId="0" borderId="5" xfId="0" applyNumberFormat="1" applyFont="1" applyBorder="1" applyAlignment="1">
      <alignment horizontal="right" vertical="center"/>
    </xf>
    <xf numFmtId="9" fontId="22" fillId="0" borderId="5" xfId="0" applyNumberFormat="1" applyFont="1" applyBorder="1" applyAlignment="1">
      <alignment horizontal="right" vertical="center"/>
    </xf>
    <xf numFmtId="9" fontId="20" fillId="0" borderId="5" xfId="0" applyNumberFormat="1" applyFont="1" applyBorder="1" applyAlignment="1">
      <alignment horizontal="right" vertical="center"/>
    </xf>
    <xf numFmtId="0" fontId="22" fillId="6" borderId="5" xfId="0" applyFont="1" applyFill="1" applyBorder="1" applyAlignment="1">
      <alignment horizontal="left" vertical="center" wrapText="1"/>
    </xf>
    <xf numFmtId="3" fontId="22" fillId="6" borderId="5" xfId="0" applyNumberFormat="1" applyFont="1" applyFill="1" applyBorder="1" applyAlignment="1">
      <alignment horizontal="right" vertical="center"/>
    </xf>
    <xf numFmtId="9" fontId="22" fillId="6" borderId="5" xfId="0" applyNumberFormat="1" applyFont="1" applyFill="1" applyBorder="1" applyAlignment="1">
      <alignment horizontal="right" vertical="center"/>
    </xf>
    <xf numFmtId="9" fontId="20" fillId="6" borderId="5" xfId="0" applyNumberFormat="1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right" vertical="center"/>
    </xf>
    <xf numFmtId="9" fontId="20" fillId="0" borderId="10" xfId="0" applyNumberFormat="1" applyFont="1" applyBorder="1" applyAlignment="1">
      <alignment horizontal="right" vertical="center"/>
    </xf>
    <xf numFmtId="3" fontId="12" fillId="6" borderId="9" xfId="0" applyNumberFormat="1" applyFont="1" applyFill="1" applyBorder="1" applyAlignment="1">
      <alignment horizontal="right" vertical="center"/>
    </xf>
    <xf numFmtId="9" fontId="20" fillId="6" borderId="10" xfId="0" applyNumberFormat="1" applyFont="1" applyFill="1" applyBorder="1" applyAlignment="1">
      <alignment horizontal="right" vertical="center"/>
    </xf>
    <xf numFmtId="3" fontId="11" fillId="4" borderId="11" xfId="0" applyNumberFormat="1" applyFont="1" applyFill="1" applyBorder="1"/>
    <xf numFmtId="0" fontId="13" fillId="4" borderId="12" xfId="0" applyFont="1" applyFill="1" applyBorder="1"/>
    <xf numFmtId="0" fontId="11" fillId="4" borderId="12" xfId="0" applyFont="1" applyFill="1" applyBorder="1"/>
    <xf numFmtId="3" fontId="11" fillId="4" borderId="12" xfId="0" applyNumberFormat="1" applyFont="1" applyFill="1" applyBorder="1"/>
    <xf numFmtId="3" fontId="13" fillId="4" borderId="12" xfId="0" applyNumberFormat="1" applyFont="1" applyFill="1" applyBorder="1"/>
    <xf numFmtId="10" fontId="13" fillId="4" borderId="12" xfId="0" applyNumberFormat="1" applyFont="1" applyFill="1" applyBorder="1"/>
    <xf numFmtId="3" fontId="21" fillId="4" borderId="12" xfId="0" applyNumberFormat="1" applyFont="1" applyFill="1" applyBorder="1"/>
    <xf numFmtId="9" fontId="21" fillId="4" borderId="12" xfId="0" applyNumberFormat="1" applyFont="1" applyFill="1" applyBorder="1"/>
    <xf numFmtId="9" fontId="21" fillId="4" borderId="13" xfId="0" applyNumberFormat="1" applyFont="1" applyFill="1" applyBorder="1"/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C2B7"/>
      <rgbColor rgb="FF878787"/>
      <rgbColor rgb="FF9999FF"/>
      <rgbColor rgb="FF993366"/>
      <rgbColor rgb="FFFFF7E6"/>
      <rgbColor rgb="FFF5F8F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1EE"/>
      <rgbColor rgb="FFF9F9F9"/>
      <rgbColor rgb="FFFFFF99"/>
      <rgbColor rgb="FF99CCFF"/>
      <rgbColor rgb="FFFF99CC"/>
      <rgbColor rgb="FFCC99FF"/>
      <rgbColor rgb="FFFFCC99"/>
      <rgbColor rgb="FF2A78D6"/>
      <rgbColor rgb="FF33CCCC"/>
      <rgbColor rgb="FF99CC00"/>
      <rgbColor rgb="FFFFCC00"/>
      <rgbColor rgb="FFFF9900"/>
      <rgbColor rgb="FFFF6600"/>
      <rgbColor rgb="FF52514E"/>
      <rgbColor rgb="FF898781"/>
      <rgbColor rgb="FF003366"/>
      <rgbColor rgb="FF339966"/>
      <rgbColor rgb="FF003300"/>
      <rgbColor rgb="FF333300"/>
      <rgbColor rgb="FF993300"/>
      <rgbColor rgb="FF993366"/>
      <rgbColor rgb="FF184F95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c:style val="2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'Akademik Birim Bazında'!$G$4</c:f>
              <c:strCache>
                <c:ptCount val="1"/>
                <c:pt idx="0">
                  <c:v>Genel Doluluk
Oranı</c:v>
                </c:pt>
              </c:strCache>
            </c:strRef>
          </c:tx>
          <c:spPr>
            <a:solidFill>
              <a:srgbClr val="2A78D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'Akademik Birim Bazında'!$B$5:$B$36</c:f>
              <c:strCache>
                <c:ptCount val="32"/>
                <c:pt idx="0">
                  <c:v>BİGA İKTİSADİ VE İDARİ BİLİMLER FAKÜLTESİ</c:v>
                </c:pt>
                <c:pt idx="1">
                  <c:v>BİGA UYGULAMALI BİLİMLER FAKÜLTESİ</c:v>
                </c:pt>
                <c:pt idx="2">
                  <c:v>ÇANAKKALE UYGULAMALI BİLİMLER FAKÜLTESİ</c:v>
                </c:pt>
                <c:pt idx="3">
                  <c:v>ÇAN UYGULAMALI BİLİMLER FAKÜLTESİ</c:v>
                </c:pt>
                <c:pt idx="4">
                  <c:v>DENİZ BİLİMLERİ VE TEKNOLOJİSİ FAKÜLTESİ</c:v>
                </c:pt>
                <c:pt idx="5">
                  <c:v>DİŞ HEKİMLİĞİ FAKÜLTESİ</c:v>
                </c:pt>
                <c:pt idx="6">
                  <c:v>EĞİTİM FAKÜLTESİ</c:v>
                </c:pt>
                <c:pt idx="7">
                  <c:v>FEN FAKÜLTESİ</c:v>
                </c:pt>
                <c:pt idx="8">
                  <c:v>GÖKÇEADA UYGULAMALI BİLİMLER YÜKSEKOKULU</c:v>
                </c:pt>
                <c:pt idx="9">
                  <c:v>İLAHİYAT FAKÜLTESİ</c:v>
                </c:pt>
                <c:pt idx="10">
                  <c:v>İLETİŞİM FAKÜLTESİ</c:v>
                </c:pt>
                <c:pt idx="11">
                  <c:v>İNSAN VE TOPLUM BİLİMLERİ FAKÜLTESİ</c:v>
                </c:pt>
                <c:pt idx="12">
                  <c:v>MİMARLIK VE TASARIM FAKÜLTESİ</c:v>
                </c:pt>
                <c:pt idx="13">
                  <c:v>MÜHENDİSLİK FAKÜLTESİ</c:v>
                </c:pt>
                <c:pt idx="14">
                  <c:v>SAĞLIK BİLİMLERİ FAKÜLTESİ</c:v>
                </c:pt>
                <c:pt idx="15">
                  <c:v>SİYASAL BİLGİLER FAKÜLTESİ</c:v>
                </c:pt>
                <c:pt idx="16">
                  <c:v>TIP FAKÜLTESİ</c:v>
                </c:pt>
                <c:pt idx="17">
                  <c:v>TURİZM FAKÜLTESİ</c:v>
                </c:pt>
                <c:pt idx="18">
                  <c:v>ZİRAAT FAKÜLTESİ</c:v>
                </c:pt>
                <c:pt idx="19">
                  <c:v>AYVACIK MESLEK YÜKSEKOKULU</c:v>
                </c:pt>
                <c:pt idx="20">
                  <c:v>BAYRAMİÇ MESLEK YÜKSEKOKULU</c:v>
                </c:pt>
                <c:pt idx="21">
                  <c:v>BİGA MESLEK YÜKSEKOKULU</c:v>
                </c:pt>
                <c:pt idx="22">
                  <c:v>ÇANAKKALE SAĞLIK HİZMETLERİ MESLEK YÜKSEKOKULU</c:v>
                </c:pt>
                <c:pt idx="23">
                  <c:v>ÇANAKKALE SOSYAL BİLİMLER MESLEK YÜKSEKOKULU</c:v>
                </c:pt>
                <c:pt idx="24">
                  <c:v>ÇANAKKALE TEKNİK BİLİMLER MESLEK YÜKSEKOKULU</c:v>
                </c:pt>
                <c:pt idx="25">
                  <c:v>ÇAN MESLEK YÜKSEKOKULU</c:v>
                </c:pt>
                <c:pt idx="26">
                  <c:v>DENİZCİLİK MESLEK YÜKSEKOKULU</c:v>
                </c:pt>
                <c:pt idx="27">
                  <c:v>EZİNE GIDA İHTİSAS ORGANİZE SANAYİ BÖLGESİ MESLEK YÜKSEKOKULU</c:v>
                </c:pt>
                <c:pt idx="28">
                  <c:v>GELİBOLU PİRİ REİS MESLEK YÜKSEKOKULU</c:v>
                </c:pt>
                <c:pt idx="29">
                  <c:v>GÖKÇEADA MESLEK YÜKSEKOKULU</c:v>
                </c:pt>
                <c:pt idx="30">
                  <c:v>LAPSEKİ MESLEK YÜKSEKOKULU</c:v>
                </c:pt>
                <c:pt idx="31">
                  <c:v>YENİCE MESLEK YÜKSEKOKULU</c:v>
                </c:pt>
              </c:strCache>
            </c:strRef>
          </c:cat>
          <c:val>
            <c:numRef>
              <c:f>'Akademik Birim Bazında'!$G$5:$G$36</c:f>
              <c:numCache>
                <c:formatCode>0%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D-4ADA-AA1B-A7943A06A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10"/>
        <c:axId val="49604048"/>
        <c:axId val="36917357"/>
      </c:barChart>
      <c:catAx>
        <c:axId val="49604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6917357"/>
        <c:crosses val="autoZero"/>
        <c:auto val="1"/>
        <c:lblAlgn val="ctr"/>
        <c:lblOffset val="100"/>
        <c:noMultiLvlLbl val="0"/>
      </c:catAx>
      <c:valAx>
        <c:axId val="36917357"/>
        <c:scaling>
          <c:orientation val="minMax"/>
          <c:max val="1"/>
          <c:min val="0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960404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156240</xdr:rowOff>
    </xdr:from>
    <xdr:to>
      <xdr:col>9</xdr:col>
      <xdr:colOff>322560</xdr:colOff>
      <xdr:row>79</xdr:row>
      <xdr:rowOff>74880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84F95"/>
    <pageSetUpPr fitToPage="1"/>
  </sheetPr>
  <dimension ref="A1:L26"/>
  <sheetViews>
    <sheetView showGridLines="0" topLeftCell="A17" zoomScaleNormal="100" workbookViewId="0">
      <selection activeCell="P10" sqref="P10"/>
    </sheetView>
  </sheetViews>
  <sheetFormatPr defaultColWidth="8.6328125" defaultRowHeight="14.5" x14ac:dyDescent="0.35"/>
  <cols>
    <col min="1" max="12" width="9.54296875" customWidth="1"/>
  </cols>
  <sheetData>
    <row r="1" spans="1:12" ht="30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6" customHeight="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33.75" customHeight="1" x14ac:dyDescent="0.35">
      <c r="A5" s="11">
        <f>COUNTA(#REF!)</f>
        <v>1</v>
      </c>
      <c r="B5" s="11"/>
      <c r="C5" s="11">
        <f>COUNTA('Akademik Birim Bazında'!$B$5:$B$36)</f>
        <v>32</v>
      </c>
      <c r="D5" s="11"/>
      <c r="E5" s="11" t="e">
        <f>#REF!</f>
        <v>#REF!</v>
      </c>
      <c r="F5" s="11"/>
      <c r="G5" s="11" t="e">
        <f>#REF!</f>
        <v>#REF!</v>
      </c>
      <c r="H5" s="11"/>
      <c r="I5" s="10" t="e">
        <f>#REF!</f>
        <v>#REF!</v>
      </c>
      <c r="J5" s="10"/>
      <c r="K5" s="11" t="e">
        <f>COUNTIF(#REF!,"&gt;1")</f>
        <v>#REF!</v>
      </c>
      <c r="L5" s="11"/>
    </row>
    <row r="6" spans="1:12" x14ac:dyDescent="0.35">
      <c r="A6" s="11"/>
      <c r="B6" s="11"/>
      <c r="C6" s="11"/>
      <c r="D6" s="11"/>
      <c r="E6" s="11"/>
      <c r="F6" s="11"/>
      <c r="G6" s="11"/>
      <c r="H6" s="11"/>
      <c r="I6" s="10"/>
      <c r="J6" s="10"/>
      <c r="K6" s="11"/>
      <c r="L6" s="11"/>
    </row>
    <row r="7" spans="1:12" x14ac:dyDescent="0.35">
      <c r="A7" s="11"/>
      <c r="B7" s="11"/>
      <c r="C7" s="11"/>
      <c r="D7" s="11"/>
      <c r="E7" s="11"/>
      <c r="F7" s="11"/>
      <c r="G7" s="11"/>
      <c r="H7" s="11"/>
      <c r="I7" s="10"/>
      <c r="J7" s="10"/>
      <c r="K7" s="11"/>
      <c r="L7" s="11"/>
    </row>
    <row r="8" spans="1:12" ht="23.9" customHeight="1" x14ac:dyDescent="0.35">
      <c r="A8" s="9" t="s">
        <v>2</v>
      </c>
      <c r="B8" s="9"/>
      <c r="C8" s="9" t="s">
        <v>3</v>
      </c>
      <c r="D8" s="9"/>
      <c r="E8" s="9" t="s">
        <v>4</v>
      </c>
      <c r="F8" s="9"/>
      <c r="G8" s="9" t="s">
        <v>5</v>
      </c>
      <c r="H8" s="9"/>
      <c r="I8" s="9" t="s">
        <v>6</v>
      </c>
      <c r="J8" s="9"/>
      <c r="K8" s="9" t="s">
        <v>7</v>
      </c>
      <c r="L8" s="9"/>
    </row>
    <row r="10" spans="1:12" ht="15.5" x14ac:dyDescent="0.35">
      <c r="A10" s="8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35">
      <c r="A11" s="7" t="s">
        <v>9</v>
      </c>
      <c r="B11" s="7"/>
      <c r="C11" s="7"/>
      <c r="D11" s="7"/>
      <c r="E11" s="7"/>
      <c r="F11" s="7"/>
      <c r="G11" s="6" t="e">
        <f>INDEX('Akademik Birim Bazında'!$B$5:$B$36,MATCH(MAX('Akademik Birim Bazında'!$N$5:$N$36),'Akademik Birim Bazında'!$N$5:$N$36,0))</f>
        <v>#REF!</v>
      </c>
      <c r="H11" s="6"/>
      <c r="I11" s="6"/>
      <c r="J11" s="6"/>
      <c r="K11" s="5" t="e">
        <f>INDEX('Akademik Birim Bazında'!$G$5:$G$36,MATCH(MAX('Akademik Birim Bazında'!$N$5:$N$36),'Akademik Birim Bazında'!$N$5:$N$36,0))</f>
        <v>#REF!</v>
      </c>
      <c r="L11" s="5"/>
    </row>
    <row r="12" spans="1:12" x14ac:dyDescent="0.35">
      <c r="A12" s="7" t="s">
        <v>10</v>
      </c>
      <c r="B12" s="7"/>
      <c r="C12" s="7"/>
      <c r="D12" s="7"/>
      <c r="E12" s="7"/>
      <c r="F12" s="7"/>
      <c r="G12" s="6" t="e">
        <f>INDEX('Akademik Birim Bazında'!$B$5:$B$36,MATCH(MIN('Akademik Birim Bazında'!$G$5:$G$36),'Akademik Birim Bazında'!$G$5:$G$36,0))</f>
        <v>#REF!</v>
      </c>
      <c r="H12" s="6"/>
      <c r="I12" s="6"/>
      <c r="J12" s="6"/>
      <c r="K12" s="5" t="e">
        <f>MIN('Akademik Birim Bazında'!$G$5:$G$36)</f>
        <v>#REF!</v>
      </c>
      <c r="L12" s="5"/>
    </row>
    <row r="13" spans="1:12" x14ac:dyDescent="0.35">
      <c r="A13" s="7" t="s">
        <v>11</v>
      </c>
      <c r="B13" s="7"/>
      <c r="C13" s="7"/>
      <c r="D13" s="7"/>
      <c r="E13" s="7"/>
      <c r="F13" s="7"/>
      <c r="K13" s="5" t="e">
        <f>INDEX(#REF!,MATCH("LİSANS",#REF!,0))</f>
        <v>#REF!</v>
      </c>
      <c r="L13" s="5"/>
    </row>
    <row r="14" spans="1:12" x14ac:dyDescent="0.35">
      <c r="A14" s="7" t="s">
        <v>12</v>
      </c>
      <c r="B14" s="7"/>
      <c r="C14" s="7"/>
      <c r="D14" s="7"/>
      <c r="E14" s="7"/>
      <c r="F14" s="7"/>
      <c r="K14" s="5" t="e">
        <f>INDEX(#REF!,MATCH("ÖNLİSANS",#REF!,0))</f>
        <v>#REF!</v>
      </c>
      <c r="L14" s="5"/>
    </row>
    <row r="17" spans="1:12" x14ac:dyDescent="0.35">
      <c r="A17" s="4" t="s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9" spans="1:12" x14ac:dyDescent="0.35">
      <c r="A19" s="3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36" customHeight="1" x14ac:dyDescent="0.35">
      <c r="A20" s="2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36" customHeight="1" x14ac:dyDescent="0.35">
      <c r="A21" s="2" t="s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36" customHeight="1" x14ac:dyDescent="0.35">
      <c r="A22" s="2" t="s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36" customHeight="1" x14ac:dyDescent="0.35">
      <c r="A23" s="2" t="s">
        <v>18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5" spans="1:12" ht="19.5" customHeight="1" x14ac:dyDescent="0.35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9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38">
    <mergeCell ref="A25:L26"/>
    <mergeCell ref="A19:L19"/>
    <mergeCell ref="A20:L20"/>
    <mergeCell ref="A21:L21"/>
    <mergeCell ref="A22:L22"/>
    <mergeCell ref="A23:L23"/>
    <mergeCell ref="A13:F13"/>
    <mergeCell ref="K13:L13"/>
    <mergeCell ref="A14:F14"/>
    <mergeCell ref="K14:L14"/>
    <mergeCell ref="A17:L17"/>
    <mergeCell ref="A10:L10"/>
    <mergeCell ref="A11:F11"/>
    <mergeCell ref="G11:J11"/>
    <mergeCell ref="K11:L11"/>
    <mergeCell ref="A12:F12"/>
    <mergeCell ref="G12:J12"/>
    <mergeCell ref="K12:L12"/>
    <mergeCell ref="K5:L7"/>
    <mergeCell ref="A8:B8"/>
    <mergeCell ref="C8:D8"/>
    <mergeCell ref="E8:F8"/>
    <mergeCell ref="G8:H8"/>
    <mergeCell ref="I8:J8"/>
    <mergeCell ref="K8:L8"/>
    <mergeCell ref="A5:B7"/>
    <mergeCell ref="C5:D7"/>
    <mergeCell ref="E5:F7"/>
    <mergeCell ref="G5:H7"/>
    <mergeCell ref="I5:J7"/>
    <mergeCell ref="A1:L1"/>
    <mergeCell ref="A2:L2"/>
    <mergeCell ref="A4:B4"/>
    <mergeCell ref="C4:D4"/>
    <mergeCell ref="E4:F4"/>
    <mergeCell ref="G4:H4"/>
    <mergeCell ref="I4:J4"/>
    <mergeCell ref="K4:L4"/>
  </mergeCells>
  <pageMargins left="0.4" right="0.4" top="0.4" bottom="0.4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A78D6"/>
    <pageSetUpPr fitToPage="1"/>
  </sheetPr>
  <dimension ref="A1:N90"/>
  <sheetViews>
    <sheetView showGridLines="0" zoomScale="90" zoomScaleNormal="90" workbookViewId="0">
      <pane ySplit="4" topLeftCell="A5" activePane="bottomLeft" state="frozen"/>
      <selection pane="bottomLeft" sqref="A1:XFD1048576"/>
    </sheetView>
  </sheetViews>
  <sheetFormatPr defaultColWidth="8.6328125" defaultRowHeight="14.5" x14ac:dyDescent="0.35"/>
  <cols>
    <col min="1" max="1" width="6" customWidth="1"/>
    <col min="2" max="2" width="40" customWidth="1"/>
    <col min="3" max="3" width="11" customWidth="1"/>
    <col min="4" max="4" width="8" customWidth="1"/>
    <col min="5" max="6" width="10" customWidth="1"/>
    <col min="7" max="9" width="11" customWidth="1"/>
    <col min="10" max="10" width="10" customWidth="1"/>
    <col min="11" max="12" width="11" customWidth="1"/>
    <col min="13" max="13" width="10" customWidth="1"/>
    <col min="14" max="14" width="12" hidden="1" customWidth="1"/>
  </cols>
  <sheetData>
    <row r="1" spans="1:14" ht="30" customHeight="1" x14ac:dyDescent="0.3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21" customHeight="1" x14ac:dyDescent="0.35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4" spans="1:14" ht="33.75" customHeight="1" x14ac:dyDescent="0.35">
      <c r="A4" s="15" t="s">
        <v>22</v>
      </c>
      <c r="B4" s="15" t="s">
        <v>23</v>
      </c>
      <c r="C4" s="15" t="s">
        <v>24</v>
      </c>
      <c r="D4" s="15" t="s">
        <v>25</v>
      </c>
      <c r="E4" s="15" t="s">
        <v>26</v>
      </c>
      <c r="F4" s="15" t="s">
        <v>27</v>
      </c>
      <c r="G4" s="15" t="s">
        <v>28</v>
      </c>
      <c r="H4" s="16" t="s">
        <v>29</v>
      </c>
      <c r="I4" s="16" t="s">
        <v>30</v>
      </c>
      <c r="J4" s="16" t="s">
        <v>31</v>
      </c>
      <c r="K4" s="16" t="s">
        <v>32</v>
      </c>
      <c r="L4" s="16" t="s">
        <v>33</v>
      </c>
      <c r="M4" s="16" t="s">
        <v>34</v>
      </c>
      <c r="N4" s="16" t="s">
        <v>35</v>
      </c>
    </row>
    <row r="5" spans="1:14" x14ac:dyDescent="0.35">
      <c r="A5" s="17">
        <v>1</v>
      </c>
      <c r="B5" s="18" t="s">
        <v>36</v>
      </c>
      <c r="C5" s="19" t="s">
        <v>37</v>
      </c>
      <c r="D5" s="17" t="e">
        <f>COUNTIFS(#REF!,B5)</f>
        <v>#REF!</v>
      </c>
      <c r="E5" s="17" t="e">
        <f>SUMIFS(#REF!,#REF!,B5)</f>
        <v>#REF!</v>
      </c>
      <c r="F5" s="17" t="e">
        <f>SUMIFS(#REF!,#REF!,B5)</f>
        <v>#REF!</v>
      </c>
      <c r="G5" s="20" t="e">
        <f t="shared" ref="G5:G37" si="0">IF(E5&gt;0,MIN(F5/E5,1),"n/a")</f>
        <v>#REF!</v>
      </c>
      <c r="H5" s="21" t="e">
        <f>SUMIFS(#REF!,#REF!,B5)</f>
        <v>#REF!</v>
      </c>
      <c r="I5" s="21" t="e">
        <f>SUMIFS(#REF!,#REF!,B5)</f>
        <v>#REF!</v>
      </c>
      <c r="J5" s="22" t="e">
        <f t="shared" ref="J5:J37" si="1">IF(H5&gt;0,MIN(I5/H5,1),"n/a")</f>
        <v>#REF!</v>
      </c>
      <c r="K5" s="21" t="e">
        <f>SUMIFS(#REF!,#REF!,B5)</f>
        <v>#REF!</v>
      </c>
      <c r="L5" s="21" t="e">
        <f>SUMIFS(#REF!,#REF!,B5)</f>
        <v>#REF!</v>
      </c>
      <c r="M5" s="22" t="e">
        <f t="shared" ref="M5:M37" si="2">IF(K5&gt;0,MIN(L5/K5,1),"n/a")</f>
        <v>#REF!</v>
      </c>
      <c r="N5" s="23" t="e">
        <f t="shared" ref="N5:N37" si="3">IF(E5&gt;0,F5/E5,"n/a")</f>
        <v>#REF!</v>
      </c>
    </row>
    <row r="6" spans="1:14" x14ac:dyDescent="0.35">
      <c r="A6" s="24">
        <v>2</v>
      </c>
      <c r="B6" s="25" t="s">
        <v>38</v>
      </c>
      <c r="C6" s="26" t="s">
        <v>37</v>
      </c>
      <c r="D6" s="24" t="e">
        <f>COUNTIFS(#REF!,B6)</f>
        <v>#REF!</v>
      </c>
      <c r="E6" s="24" t="e">
        <f>SUMIFS(#REF!,#REF!,B6)</f>
        <v>#REF!</v>
      </c>
      <c r="F6" s="24" t="e">
        <f>SUMIFS(#REF!,#REF!,B6)</f>
        <v>#REF!</v>
      </c>
      <c r="G6" s="27" t="e">
        <f t="shared" si="0"/>
        <v>#REF!</v>
      </c>
      <c r="H6" s="28" t="e">
        <f>SUMIFS(#REF!,#REF!,B6)</f>
        <v>#REF!</v>
      </c>
      <c r="I6" s="28" t="e">
        <f>SUMIFS(#REF!,#REF!,B6)</f>
        <v>#REF!</v>
      </c>
      <c r="J6" s="29" t="e">
        <f t="shared" si="1"/>
        <v>#REF!</v>
      </c>
      <c r="K6" s="28" t="e">
        <f>SUMIFS(#REF!,#REF!,B6)</f>
        <v>#REF!</v>
      </c>
      <c r="L6" s="28" t="e">
        <f>SUMIFS(#REF!,#REF!,B6)</f>
        <v>#REF!</v>
      </c>
      <c r="M6" s="29" t="e">
        <f t="shared" si="2"/>
        <v>#REF!</v>
      </c>
      <c r="N6" s="23" t="e">
        <f t="shared" si="3"/>
        <v>#REF!</v>
      </c>
    </row>
    <row r="7" spans="1:14" x14ac:dyDescent="0.35">
      <c r="A7" s="17">
        <v>3</v>
      </c>
      <c r="B7" s="18" t="s">
        <v>39</v>
      </c>
      <c r="C7" s="19" t="s">
        <v>37</v>
      </c>
      <c r="D7" s="17" t="e">
        <f>COUNTIFS(#REF!,B7)</f>
        <v>#REF!</v>
      </c>
      <c r="E7" s="17" t="e">
        <f>SUMIFS(#REF!,#REF!,B7)</f>
        <v>#REF!</v>
      </c>
      <c r="F7" s="17" t="e">
        <f>SUMIFS(#REF!,#REF!,B7)</f>
        <v>#REF!</v>
      </c>
      <c r="G7" s="20" t="e">
        <f t="shared" si="0"/>
        <v>#REF!</v>
      </c>
      <c r="H7" s="21" t="e">
        <f>SUMIFS(#REF!,#REF!,B7)</f>
        <v>#REF!</v>
      </c>
      <c r="I7" s="21" t="e">
        <f>SUMIFS(#REF!,#REF!,B7)</f>
        <v>#REF!</v>
      </c>
      <c r="J7" s="22" t="e">
        <f t="shared" si="1"/>
        <v>#REF!</v>
      </c>
      <c r="K7" s="21" t="e">
        <f>SUMIFS(#REF!,#REF!,B7)</f>
        <v>#REF!</v>
      </c>
      <c r="L7" s="21" t="e">
        <f>SUMIFS(#REF!,#REF!,B7)</f>
        <v>#REF!</v>
      </c>
      <c r="M7" s="22" t="e">
        <f t="shared" si="2"/>
        <v>#REF!</v>
      </c>
      <c r="N7" s="23" t="e">
        <f t="shared" si="3"/>
        <v>#REF!</v>
      </c>
    </row>
    <row r="8" spans="1:14" x14ac:dyDescent="0.35">
      <c r="A8" s="24">
        <v>4</v>
      </c>
      <c r="B8" s="25" t="s">
        <v>40</v>
      </c>
      <c r="C8" s="26" t="s">
        <v>37</v>
      </c>
      <c r="D8" s="24" t="e">
        <f>COUNTIFS(#REF!,B8)</f>
        <v>#REF!</v>
      </c>
      <c r="E8" s="24" t="e">
        <f>SUMIFS(#REF!,#REF!,B8)</f>
        <v>#REF!</v>
      </c>
      <c r="F8" s="24" t="e">
        <f>SUMIFS(#REF!,#REF!,B8)</f>
        <v>#REF!</v>
      </c>
      <c r="G8" s="27" t="e">
        <f t="shared" si="0"/>
        <v>#REF!</v>
      </c>
      <c r="H8" s="28" t="e">
        <f>SUMIFS(#REF!,#REF!,B8)</f>
        <v>#REF!</v>
      </c>
      <c r="I8" s="28" t="e">
        <f>SUMIFS(#REF!,#REF!,B8)</f>
        <v>#REF!</v>
      </c>
      <c r="J8" s="29" t="e">
        <f t="shared" si="1"/>
        <v>#REF!</v>
      </c>
      <c r="K8" s="28" t="e">
        <f>SUMIFS(#REF!,#REF!,B8)</f>
        <v>#REF!</v>
      </c>
      <c r="L8" s="28" t="e">
        <f>SUMIFS(#REF!,#REF!,B8)</f>
        <v>#REF!</v>
      </c>
      <c r="M8" s="29" t="e">
        <f t="shared" si="2"/>
        <v>#REF!</v>
      </c>
      <c r="N8" s="23" t="e">
        <f t="shared" si="3"/>
        <v>#REF!</v>
      </c>
    </row>
    <row r="9" spans="1:14" x14ac:dyDescent="0.35">
      <c r="A9" s="17">
        <v>5</v>
      </c>
      <c r="B9" s="18" t="s">
        <v>41</v>
      </c>
      <c r="C9" s="19" t="s">
        <v>37</v>
      </c>
      <c r="D9" s="17" t="e">
        <f>COUNTIFS(#REF!,B9)</f>
        <v>#REF!</v>
      </c>
      <c r="E9" s="17" t="e">
        <f>SUMIFS(#REF!,#REF!,B9)</f>
        <v>#REF!</v>
      </c>
      <c r="F9" s="17" t="e">
        <f>SUMIFS(#REF!,#REF!,B9)</f>
        <v>#REF!</v>
      </c>
      <c r="G9" s="20" t="e">
        <f t="shared" si="0"/>
        <v>#REF!</v>
      </c>
      <c r="H9" s="21" t="e">
        <f>SUMIFS(#REF!,#REF!,B9)</f>
        <v>#REF!</v>
      </c>
      <c r="I9" s="21" t="e">
        <f>SUMIFS(#REF!,#REF!,B9)</f>
        <v>#REF!</v>
      </c>
      <c r="J9" s="22" t="e">
        <f t="shared" si="1"/>
        <v>#REF!</v>
      </c>
      <c r="K9" s="21" t="e">
        <f>SUMIFS(#REF!,#REF!,B9)</f>
        <v>#REF!</v>
      </c>
      <c r="L9" s="21" t="e">
        <f>SUMIFS(#REF!,#REF!,B9)</f>
        <v>#REF!</v>
      </c>
      <c r="M9" s="22" t="e">
        <f t="shared" si="2"/>
        <v>#REF!</v>
      </c>
      <c r="N9" s="23" t="e">
        <f t="shared" si="3"/>
        <v>#REF!</v>
      </c>
    </row>
    <row r="10" spans="1:14" x14ac:dyDescent="0.35">
      <c r="A10" s="24">
        <v>6</v>
      </c>
      <c r="B10" s="25" t="s">
        <v>42</v>
      </c>
      <c r="C10" s="26" t="s">
        <v>37</v>
      </c>
      <c r="D10" s="24" t="e">
        <f>COUNTIFS(#REF!,B10)</f>
        <v>#REF!</v>
      </c>
      <c r="E10" s="24" t="e">
        <f>SUMIFS(#REF!,#REF!,B10)</f>
        <v>#REF!</v>
      </c>
      <c r="F10" s="24" t="e">
        <f>SUMIFS(#REF!,#REF!,B10)</f>
        <v>#REF!</v>
      </c>
      <c r="G10" s="27" t="e">
        <f t="shared" si="0"/>
        <v>#REF!</v>
      </c>
      <c r="H10" s="28" t="e">
        <f>SUMIFS(#REF!,#REF!,B10)</f>
        <v>#REF!</v>
      </c>
      <c r="I10" s="28" t="e">
        <f>SUMIFS(#REF!,#REF!,B10)</f>
        <v>#REF!</v>
      </c>
      <c r="J10" s="29" t="e">
        <f t="shared" si="1"/>
        <v>#REF!</v>
      </c>
      <c r="K10" s="28" t="e">
        <f>SUMIFS(#REF!,#REF!,B10)</f>
        <v>#REF!</v>
      </c>
      <c r="L10" s="28" t="e">
        <f>SUMIFS(#REF!,#REF!,B10)</f>
        <v>#REF!</v>
      </c>
      <c r="M10" s="29" t="e">
        <f t="shared" si="2"/>
        <v>#REF!</v>
      </c>
      <c r="N10" s="23" t="e">
        <f t="shared" si="3"/>
        <v>#REF!</v>
      </c>
    </row>
    <row r="11" spans="1:14" x14ac:dyDescent="0.35">
      <c r="A11" s="17">
        <v>7</v>
      </c>
      <c r="B11" s="18" t="s">
        <v>43</v>
      </c>
      <c r="C11" s="19" t="s">
        <v>37</v>
      </c>
      <c r="D11" s="17" t="e">
        <f>COUNTIFS(#REF!,B11)</f>
        <v>#REF!</v>
      </c>
      <c r="E11" s="17" t="e">
        <f>SUMIFS(#REF!,#REF!,B11)</f>
        <v>#REF!</v>
      </c>
      <c r="F11" s="17" t="e">
        <f>SUMIFS(#REF!,#REF!,B11)</f>
        <v>#REF!</v>
      </c>
      <c r="G11" s="20" t="e">
        <f t="shared" si="0"/>
        <v>#REF!</v>
      </c>
      <c r="H11" s="21" t="e">
        <f>SUMIFS(#REF!,#REF!,B11)</f>
        <v>#REF!</v>
      </c>
      <c r="I11" s="21" t="e">
        <f>SUMIFS(#REF!,#REF!,B11)</f>
        <v>#REF!</v>
      </c>
      <c r="J11" s="22" t="e">
        <f t="shared" si="1"/>
        <v>#REF!</v>
      </c>
      <c r="K11" s="21" t="e">
        <f>SUMIFS(#REF!,#REF!,B11)</f>
        <v>#REF!</v>
      </c>
      <c r="L11" s="21" t="e">
        <f>SUMIFS(#REF!,#REF!,B11)</f>
        <v>#REF!</v>
      </c>
      <c r="M11" s="22" t="e">
        <f t="shared" si="2"/>
        <v>#REF!</v>
      </c>
      <c r="N11" s="23" t="e">
        <f t="shared" si="3"/>
        <v>#REF!</v>
      </c>
    </row>
    <row r="12" spans="1:14" x14ac:dyDescent="0.35">
      <c r="A12" s="24">
        <v>8</v>
      </c>
      <c r="B12" s="25" t="s">
        <v>44</v>
      </c>
      <c r="C12" s="26" t="s">
        <v>37</v>
      </c>
      <c r="D12" s="24" t="e">
        <f>COUNTIFS(#REF!,B12)</f>
        <v>#REF!</v>
      </c>
      <c r="E12" s="24" t="e">
        <f>SUMIFS(#REF!,#REF!,B12)</f>
        <v>#REF!</v>
      </c>
      <c r="F12" s="24" t="e">
        <f>SUMIFS(#REF!,#REF!,B12)</f>
        <v>#REF!</v>
      </c>
      <c r="G12" s="27" t="e">
        <f t="shared" si="0"/>
        <v>#REF!</v>
      </c>
      <c r="H12" s="28" t="e">
        <f>SUMIFS(#REF!,#REF!,B12)</f>
        <v>#REF!</v>
      </c>
      <c r="I12" s="28" t="e">
        <f>SUMIFS(#REF!,#REF!,B12)</f>
        <v>#REF!</v>
      </c>
      <c r="J12" s="29" t="e">
        <f t="shared" si="1"/>
        <v>#REF!</v>
      </c>
      <c r="K12" s="28" t="e">
        <f>SUMIFS(#REF!,#REF!,B12)</f>
        <v>#REF!</v>
      </c>
      <c r="L12" s="28" t="e">
        <f>SUMIFS(#REF!,#REF!,B12)</f>
        <v>#REF!</v>
      </c>
      <c r="M12" s="29" t="e">
        <f t="shared" si="2"/>
        <v>#REF!</v>
      </c>
      <c r="N12" s="23" t="e">
        <f t="shared" si="3"/>
        <v>#REF!</v>
      </c>
    </row>
    <row r="13" spans="1:14" x14ac:dyDescent="0.35">
      <c r="A13" s="17">
        <v>9</v>
      </c>
      <c r="B13" s="18" t="s">
        <v>45</v>
      </c>
      <c r="C13" s="19" t="s">
        <v>37</v>
      </c>
      <c r="D13" s="17" t="e">
        <f>COUNTIFS(#REF!,B13)</f>
        <v>#REF!</v>
      </c>
      <c r="E13" s="17" t="e">
        <f>SUMIFS(#REF!,#REF!,B13)</f>
        <v>#REF!</v>
      </c>
      <c r="F13" s="17" t="e">
        <f>SUMIFS(#REF!,#REF!,B13)</f>
        <v>#REF!</v>
      </c>
      <c r="G13" s="20" t="e">
        <f t="shared" si="0"/>
        <v>#REF!</v>
      </c>
      <c r="H13" s="21" t="e">
        <f>SUMIFS(#REF!,#REF!,B13)</f>
        <v>#REF!</v>
      </c>
      <c r="I13" s="21" t="e">
        <f>SUMIFS(#REF!,#REF!,B13)</f>
        <v>#REF!</v>
      </c>
      <c r="J13" s="22" t="e">
        <f t="shared" si="1"/>
        <v>#REF!</v>
      </c>
      <c r="K13" s="21" t="e">
        <f>SUMIFS(#REF!,#REF!,B13)</f>
        <v>#REF!</v>
      </c>
      <c r="L13" s="21" t="e">
        <f>SUMIFS(#REF!,#REF!,B13)</f>
        <v>#REF!</v>
      </c>
      <c r="M13" s="22" t="e">
        <f t="shared" si="2"/>
        <v>#REF!</v>
      </c>
      <c r="N13" s="23" t="e">
        <f t="shared" si="3"/>
        <v>#REF!</v>
      </c>
    </row>
    <row r="14" spans="1:14" x14ac:dyDescent="0.35">
      <c r="A14" s="24">
        <v>10</v>
      </c>
      <c r="B14" s="25" t="s">
        <v>46</v>
      </c>
      <c r="C14" s="26" t="s">
        <v>37</v>
      </c>
      <c r="D14" s="24" t="e">
        <f>COUNTIFS(#REF!,B14)</f>
        <v>#REF!</v>
      </c>
      <c r="E14" s="24" t="e">
        <f>SUMIFS(#REF!,#REF!,B14)</f>
        <v>#REF!</v>
      </c>
      <c r="F14" s="24" t="e">
        <f>SUMIFS(#REF!,#REF!,B14)</f>
        <v>#REF!</v>
      </c>
      <c r="G14" s="27" t="e">
        <f t="shared" si="0"/>
        <v>#REF!</v>
      </c>
      <c r="H14" s="28" t="e">
        <f>SUMIFS(#REF!,#REF!,B14)</f>
        <v>#REF!</v>
      </c>
      <c r="I14" s="28" t="e">
        <f>SUMIFS(#REF!,#REF!,B14)</f>
        <v>#REF!</v>
      </c>
      <c r="J14" s="29" t="e">
        <f t="shared" si="1"/>
        <v>#REF!</v>
      </c>
      <c r="K14" s="28" t="e">
        <f>SUMIFS(#REF!,#REF!,B14)</f>
        <v>#REF!</v>
      </c>
      <c r="L14" s="28" t="e">
        <f>SUMIFS(#REF!,#REF!,B14)</f>
        <v>#REF!</v>
      </c>
      <c r="M14" s="29" t="e">
        <f t="shared" si="2"/>
        <v>#REF!</v>
      </c>
      <c r="N14" s="23" t="e">
        <f t="shared" si="3"/>
        <v>#REF!</v>
      </c>
    </row>
    <row r="15" spans="1:14" x14ac:dyDescent="0.35">
      <c r="A15" s="17">
        <v>11</v>
      </c>
      <c r="B15" s="18" t="s">
        <v>47</v>
      </c>
      <c r="C15" s="19" t="s">
        <v>37</v>
      </c>
      <c r="D15" s="17" t="e">
        <f>COUNTIFS(#REF!,B15)</f>
        <v>#REF!</v>
      </c>
      <c r="E15" s="17" t="e">
        <f>SUMIFS(#REF!,#REF!,B15)</f>
        <v>#REF!</v>
      </c>
      <c r="F15" s="17" t="e">
        <f>SUMIFS(#REF!,#REF!,B15)</f>
        <v>#REF!</v>
      </c>
      <c r="G15" s="20" t="e">
        <f t="shared" si="0"/>
        <v>#REF!</v>
      </c>
      <c r="H15" s="21" t="e">
        <f>SUMIFS(#REF!,#REF!,B15)</f>
        <v>#REF!</v>
      </c>
      <c r="I15" s="21" t="e">
        <f>SUMIFS(#REF!,#REF!,B15)</f>
        <v>#REF!</v>
      </c>
      <c r="J15" s="22" t="e">
        <f t="shared" si="1"/>
        <v>#REF!</v>
      </c>
      <c r="K15" s="21" t="e">
        <f>SUMIFS(#REF!,#REF!,B15)</f>
        <v>#REF!</v>
      </c>
      <c r="L15" s="21" t="e">
        <f>SUMIFS(#REF!,#REF!,B15)</f>
        <v>#REF!</v>
      </c>
      <c r="M15" s="22" t="e">
        <f t="shared" si="2"/>
        <v>#REF!</v>
      </c>
      <c r="N15" s="23" t="e">
        <f t="shared" si="3"/>
        <v>#REF!</v>
      </c>
    </row>
    <row r="16" spans="1:14" x14ac:dyDescent="0.35">
      <c r="A16" s="24">
        <v>12</v>
      </c>
      <c r="B16" s="25" t="s">
        <v>48</v>
      </c>
      <c r="C16" s="26" t="s">
        <v>37</v>
      </c>
      <c r="D16" s="24" t="e">
        <f>COUNTIFS(#REF!,B16)</f>
        <v>#REF!</v>
      </c>
      <c r="E16" s="24" t="e">
        <f>SUMIFS(#REF!,#REF!,B16)</f>
        <v>#REF!</v>
      </c>
      <c r="F16" s="24" t="e">
        <f>SUMIFS(#REF!,#REF!,B16)</f>
        <v>#REF!</v>
      </c>
      <c r="G16" s="27" t="e">
        <f t="shared" si="0"/>
        <v>#REF!</v>
      </c>
      <c r="H16" s="28" t="e">
        <f>SUMIFS(#REF!,#REF!,B16)</f>
        <v>#REF!</v>
      </c>
      <c r="I16" s="28" t="e">
        <f>SUMIFS(#REF!,#REF!,B16)</f>
        <v>#REF!</v>
      </c>
      <c r="J16" s="29" t="e">
        <f t="shared" si="1"/>
        <v>#REF!</v>
      </c>
      <c r="K16" s="28" t="e">
        <f>SUMIFS(#REF!,#REF!,B16)</f>
        <v>#REF!</v>
      </c>
      <c r="L16" s="28" t="e">
        <f>SUMIFS(#REF!,#REF!,B16)</f>
        <v>#REF!</v>
      </c>
      <c r="M16" s="29" t="e">
        <f t="shared" si="2"/>
        <v>#REF!</v>
      </c>
      <c r="N16" s="23" t="e">
        <f t="shared" si="3"/>
        <v>#REF!</v>
      </c>
    </row>
    <row r="17" spans="1:14" x14ac:dyDescent="0.35">
      <c r="A17" s="17">
        <v>13</v>
      </c>
      <c r="B17" s="18" t="s">
        <v>49</v>
      </c>
      <c r="C17" s="19" t="s">
        <v>37</v>
      </c>
      <c r="D17" s="17" t="e">
        <f>COUNTIFS(#REF!,B17)</f>
        <v>#REF!</v>
      </c>
      <c r="E17" s="17" t="e">
        <f>SUMIFS(#REF!,#REF!,B17)</f>
        <v>#REF!</v>
      </c>
      <c r="F17" s="17" t="e">
        <f>SUMIFS(#REF!,#REF!,B17)</f>
        <v>#REF!</v>
      </c>
      <c r="G17" s="20" t="e">
        <f t="shared" si="0"/>
        <v>#REF!</v>
      </c>
      <c r="H17" s="21" t="e">
        <f>SUMIFS(#REF!,#REF!,B17)</f>
        <v>#REF!</v>
      </c>
      <c r="I17" s="21" t="e">
        <f>SUMIFS(#REF!,#REF!,B17)</f>
        <v>#REF!</v>
      </c>
      <c r="J17" s="22" t="e">
        <f t="shared" si="1"/>
        <v>#REF!</v>
      </c>
      <c r="K17" s="21" t="e">
        <f>SUMIFS(#REF!,#REF!,B17)</f>
        <v>#REF!</v>
      </c>
      <c r="L17" s="21" t="e">
        <f>SUMIFS(#REF!,#REF!,B17)</f>
        <v>#REF!</v>
      </c>
      <c r="M17" s="22" t="e">
        <f t="shared" si="2"/>
        <v>#REF!</v>
      </c>
      <c r="N17" s="23" t="e">
        <f t="shared" si="3"/>
        <v>#REF!</v>
      </c>
    </row>
    <row r="18" spans="1:14" x14ac:dyDescent="0.35">
      <c r="A18" s="24">
        <v>14</v>
      </c>
      <c r="B18" s="25" t="s">
        <v>50</v>
      </c>
      <c r="C18" s="26" t="s">
        <v>37</v>
      </c>
      <c r="D18" s="24" t="e">
        <f>COUNTIFS(#REF!,B18)</f>
        <v>#REF!</v>
      </c>
      <c r="E18" s="24" t="e">
        <f>SUMIFS(#REF!,#REF!,B18)</f>
        <v>#REF!</v>
      </c>
      <c r="F18" s="24" t="e">
        <f>SUMIFS(#REF!,#REF!,B18)</f>
        <v>#REF!</v>
      </c>
      <c r="G18" s="27" t="e">
        <f t="shared" si="0"/>
        <v>#REF!</v>
      </c>
      <c r="H18" s="28" t="e">
        <f>SUMIFS(#REF!,#REF!,B18)</f>
        <v>#REF!</v>
      </c>
      <c r="I18" s="28" t="e">
        <f>SUMIFS(#REF!,#REF!,B18)</f>
        <v>#REF!</v>
      </c>
      <c r="J18" s="29" t="e">
        <f t="shared" si="1"/>
        <v>#REF!</v>
      </c>
      <c r="K18" s="28" t="e">
        <f>SUMIFS(#REF!,#REF!,B18)</f>
        <v>#REF!</v>
      </c>
      <c r="L18" s="28" t="e">
        <f>SUMIFS(#REF!,#REF!,B18)</f>
        <v>#REF!</v>
      </c>
      <c r="M18" s="29" t="e">
        <f t="shared" si="2"/>
        <v>#REF!</v>
      </c>
      <c r="N18" s="23" t="e">
        <f t="shared" si="3"/>
        <v>#REF!</v>
      </c>
    </row>
    <row r="19" spans="1:14" x14ac:dyDescent="0.35">
      <c r="A19" s="17">
        <v>15</v>
      </c>
      <c r="B19" s="18" t="s">
        <v>51</v>
      </c>
      <c r="C19" s="19" t="s">
        <v>37</v>
      </c>
      <c r="D19" s="17" t="e">
        <f>COUNTIFS(#REF!,B19)</f>
        <v>#REF!</v>
      </c>
      <c r="E19" s="17" t="e">
        <f>SUMIFS(#REF!,#REF!,B19)</f>
        <v>#REF!</v>
      </c>
      <c r="F19" s="17" t="e">
        <f>SUMIFS(#REF!,#REF!,B19)</f>
        <v>#REF!</v>
      </c>
      <c r="G19" s="20" t="e">
        <f t="shared" si="0"/>
        <v>#REF!</v>
      </c>
      <c r="H19" s="21" t="e">
        <f>SUMIFS(#REF!,#REF!,B19)</f>
        <v>#REF!</v>
      </c>
      <c r="I19" s="21" t="e">
        <f>SUMIFS(#REF!,#REF!,B19)</f>
        <v>#REF!</v>
      </c>
      <c r="J19" s="22" t="e">
        <f t="shared" si="1"/>
        <v>#REF!</v>
      </c>
      <c r="K19" s="21" t="e">
        <f>SUMIFS(#REF!,#REF!,B19)</f>
        <v>#REF!</v>
      </c>
      <c r="L19" s="21" t="e">
        <f>SUMIFS(#REF!,#REF!,B19)</f>
        <v>#REF!</v>
      </c>
      <c r="M19" s="22" t="e">
        <f t="shared" si="2"/>
        <v>#REF!</v>
      </c>
      <c r="N19" s="23" t="e">
        <f t="shared" si="3"/>
        <v>#REF!</v>
      </c>
    </row>
    <row r="20" spans="1:14" x14ac:dyDescent="0.35">
      <c r="A20" s="24">
        <v>16</v>
      </c>
      <c r="B20" s="25" t="s">
        <v>52</v>
      </c>
      <c r="C20" s="26" t="s">
        <v>37</v>
      </c>
      <c r="D20" s="24" t="e">
        <f>COUNTIFS(#REF!,B20)</f>
        <v>#REF!</v>
      </c>
      <c r="E20" s="24" t="e">
        <f>SUMIFS(#REF!,#REF!,B20)</f>
        <v>#REF!</v>
      </c>
      <c r="F20" s="24" t="e">
        <f>SUMIFS(#REF!,#REF!,B20)</f>
        <v>#REF!</v>
      </c>
      <c r="G20" s="27" t="e">
        <f t="shared" si="0"/>
        <v>#REF!</v>
      </c>
      <c r="H20" s="28" t="e">
        <f>SUMIFS(#REF!,#REF!,B20)</f>
        <v>#REF!</v>
      </c>
      <c r="I20" s="28" t="e">
        <f>SUMIFS(#REF!,#REF!,B20)</f>
        <v>#REF!</v>
      </c>
      <c r="J20" s="29" t="e">
        <f t="shared" si="1"/>
        <v>#REF!</v>
      </c>
      <c r="K20" s="28" t="e">
        <f>SUMIFS(#REF!,#REF!,B20)</f>
        <v>#REF!</v>
      </c>
      <c r="L20" s="28" t="e">
        <f>SUMIFS(#REF!,#REF!,B20)</f>
        <v>#REF!</v>
      </c>
      <c r="M20" s="29" t="e">
        <f t="shared" si="2"/>
        <v>#REF!</v>
      </c>
      <c r="N20" s="23" t="e">
        <f t="shared" si="3"/>
        <v>#REF!</v>
      </c>
    </row>
    <row r="21" spans="1:14" x14ac:dyDescent="0.35">
      <c r="A21" s="17">
        <v>17</v>
      </c>
      <c r="B21" s="18" t="s">
        <v>53</v>
      </c>
      <c r="C21" s="19" t="s">
        <v>37</v>
      </c>
      <c r="D21" s="17" t="e">
        <f>COUNTIFS(#REF!,B21)</f>
        <v>#REF!</v>
      </c>
      <c r="E21" s="17" t="e">
        <f>SUMIFS(#REF!,#REF!,B21)</f>
        <v>#REF!</v>
      </c>
      <c r="F21" s="17" t="e">
        <f>SUMIFS(#REF!,#REF!,B21)</f>
        <v>#REF!</v>
      </c>
      <c r="G21" s="20" t="e">
        <f t="shared" si="0"/>
        <v>#REF!</v>
      </c>
      <c r="H21" s="21" t="e">
        <f>SUMIFS(#REF!,#REF!,B21)</f>
        <v>#REF!</v>
      </c>
      <c r="I21" s="21" t="e">
        <f>SUMIFS(#REF!,#REF!,B21)</f>
        <v>#REF!</v>
      </c>
      <c r="J21" s="22" t="e">
        <f t="shared" si="1"/>
        <v>#REF!</v>
      </c>
      <c r="K21" s="21" t="e">
        <f>SUMIFS(#REF!,#REF!,B21)</f>
        <v>#REF!</v>
      </c>
      <c r="L21" s="21" t="e">
        <f>SUMIFS(#REF!,#REF!,B21)</f>
        <v>#REF!</v>
      </c>
      <c r="M21" s="22" t="e">
        <f t="shared" si="2"/>
        <v>#REF!</v>
      </c>
      <c r="N21" s="23" t="e">
        <f t="shared" si="3"/>
        <v>#REF!</v>
      </c>
    </row>
    <row r="22" spans="1:14" x14ac:dyDescent="0.35">
      <c r="A22" s="24">
        <v>18</v>
      </c>
      <c r="B22" s="25" t="s">
        <v>54</v>
      </c>
      <c r="C22" s="26" t="s">
        <v>37</v>
      </c>
      <c r="D22" s="24" t="e">
        <f>COUNTIFS(#REF!,B22)</f>
        <v>#REF!</v>
      </c>
      <c r="E22" s="24" t="e">
        <f>SUMIFS(#REF!,#REF!,B22)</f>
        <v>#REF!</v>
      </c>
      <c r="F22" s="24" t="e">
        <f>SUMIFS(#REF!,#REF!,B22)</f>
        <v>#REF!</v>
      </c>
      <c r="G22" s="27" t="e">
        <f t="shared" si="0"/>
        <v>#REF!</v>
      </c>
      <c r="H22" s="28" t="e">
        <f>SUMIFS(#REF!,#REF!,B22)</f>
        <v>#REF!</v>
      </c>
      <c r="I22" s="28" t="e">
        <f>SUMIFS(#REF!,#REF!,B22)</f>
        <v>#REF!</v>
      </c>
      <c r="J22" s="29" t="e">
        <f t="shared" si="1"/>
        <v>#REF!</v>
      </c>
      <c r="K22" s="28" t="e">
        <f>SUMIFS(#REF!,#REF!,B22)</f>
        <v>#REF!</v>
      </c>
      <c r="L22" s="28" t="e">
        <f>SUMIFS(#REF!,#REF!,B22)</f>
        <v>#REF!</v>
      </c>
      <c r="M22" s="29" t="e">
        <f t="shared" si="2"/>
        <v>#REF!</v>
      </c>
      <c r="N22" s="23" t="e">
        <f t="shared" si="3"/>
        <v>#REF!</v>
      </c>
    </row>
    <row r="23" spans="1:14" x14ac:dyDescent="0.35">
      <c r="A23" s="17">
        <v>19</v>
      </c>
      <c r="B23" s="18" t="s">
        <v>55</v>
      </c>
      <c r="C23" s="19" t="s">
        <v>37</v>
      </c>
      <c r="D23" s="17" t="e">
        <f>COUNTIFS(#REF!,B23)</f>
        <v>#REF!</v>
      </c>
      <c r="E23" s="17" t="e">
        <f>SUMIFS(#REF!,#REF!,B23)</f>
        <v>#REF!</v>
      </c>
      <c r="F23" s="17" t="e">
        <f>SUMIFS(#REF!,#REF!,B23)</f>
        <v>#REF!</v>
      </c>
      <c r="G23" s="20" t="e">
        <f t="shared" si="0"/>
        <v>#REF!</v>
      </c>
      <c r="H23" s="21" t="e">
        <f>SUMIFS(#REF!,#REF!,B23)</f>
        <v>#REF!</v>
      </c>
      <c r="I23" s="21" t="e">
        <f>SUMIFS(#REF!,#REF!,B23)</f>
        <v>#REF!</v>
      </c>
      <c r="J23" s="22" t="e">
        <f t="shared" si="1"/>
        <v>#REF!</v>
      </c>
      <c r="K23" s="21" t="e">
        <f>SUMIFS(#REF!,#REF!,B23)</f>
        <v>#REF!</v>
      </c>
      <c r="L23" s="21" t="e">
        <f>SUMIFS(#REF!,#REF!,B23)</f>
        <v>#REF!</v>
      </c>
      <c r="M23" s="22" t="e">
        <f t="shared" si="2"/>
        <v>#REF!</v>
      </c>
      <c r="N23" s="23" t="e">
        <f t="shared" si="3"/>
        <v>#REF!</v>
      </c>
    </row>
    <row r="24" spans="1:14" x14ac:dyDescent="0.35">
      <c r="A24" s="24">
        <v>20</v>
      </c>
      <c r="B24" s="25" t="s">
        <v>56</v>
      </c>
      <c r="C24" s="26" t="s">
        <v>57</v>
      </c>
      <c r="D24" s="24" t="e">
        <f>COUNTIFS(#REF!,B24)</f>
        <v>#REF!</v>
      </c>
      <c r="E24" s="24" t="e">
        <f>SUMIFS(#REF!,#REF!,B24)</f>
        <v>#REF!</v>
      </c>
      <c r="F24" s="24" t="e">
        <f>SUMIFS(#REF!,#REF!,B24)</f>
        <v>#REF!</v>
      </c>
      <c r="G24" s="27" t="e">
        <f t="shared" si="0"/>
        <v>#REF!</v>
      </c>
      <c r="H24" s="28" t="e">
        <f>SUMIFS(#REF!,#REF!,B24)</f>
        <v>#REF!</v>
      </c>
      <c r="I24" s="28" t="e">
        <f>SUMIFS(#REF!,#REF!,B24)</f>
        <v>#REF!</v>
      </c>
      <c r="J24" s="29" t="e">
        <f t="shared" si="1"/>
        <v>#REF!</v>
      </c>
      <c r="K24" s="28" t="e">
        <f>SUMIFS(#REF!,#REF!,B24)</f>
        <v>#REF!</v>
      </c>
      <c r="L24" s="28" t="e">
        <f>SUMIFS(#REF!,#REF!,B24)</f>
        <v>#REF!</v>
      </c>
      <c r="M24" s="29" t="e">
        <f t="shared" si="2"/>
        <v>#REF!</v>
      </c>
      <c r="N24" s="23" t="e">
        <f t="shared" si="3"/>
        <v>#REF!</v>
      </c>
    </row>
    <row r="25" spans="1:14" x14ac:dyDescent="0.35">
      <c r="A25" s="17">
        <v>21</v>
      </c>
      <c r="B25" s="18" t="s">
        <v>58</v>
      </c>
      <c r="C25" s="19" t="s">
        <v>57</v>
      </c>
      <c r="D25" s="17" t="e">
        <f>COUNTIFS(#REF!,B25)</f>
        <v>#REF!</v>
      </c>
      <c r="E25" s="17" t="e">
        <f>SUMIFS(#REF!,#REF!,B25)</f>
        <v>#REF!</v>
      </c>
      <c r="F25" s="17" t="e">
        <f>SUMIFS(#REF!,#REF!,B25)</f>
        <v>#REF!</v>
      </c>
      <c r="G25" s="20" t="e">
        <f t="shared" si="0"/>
        <v>#REF!</v>
      </c>
      <c r="H25" s="21" t="e">
        <f>SUMIFS(#REF!,#REF!,B25)</f>
        <v>#REF!</v>
      </c>
      <c r="I25" s="21" t="e">
        <f>SUMIFS(#REF!,#REF!,B25)</f>
        <v>#REF!</v>
      </c>
      <c r="J25" s="22" t="e">
        <f t="shared" si="1"/>
        <v>#REF!</v>
      </c>
      <c r="K25" s="21" t="e">
        <f>SUMIFS(#REF!,#REF!,B25)</f>
        <v>#REF!</v>
      </c>
      <c r="L25" s="21" t="e">
        <f>SUMIFS(#REF!,#REF!,B25)</f>
        <v>#REF!</v>
      </c>
      <c r="M25" s="22" t="e">
        <f t="shared" si="2"/>
        <v>#REF!</v>
      </c>
      <c r="N25" s="23" t="e">
        <f t="shared" si="3"/>
        <v>#REF!</v>
      </c>
    </row>
    <row r="26" spans="1:14" x14ac:dyDescent="0.35">
      <c r="A26" s="24">
        <v>22</v>
      </c>
      <c r="B26" s="25" t="s">
        <v>59</v>
      </c>
      <c r="C26" s="26" t="s">
        <v>57</v>
      </c>
      <c r="D26" s="24" t="e">
        <f>COUNTIFS(#REF!,B26)</f>
        <v>#REF!</v>
      </c>
      <c r="E26" s="24" t="e">
        <f>SUMIFS(#REF!,#REF!,B26)</f>
        <v>#REF!</v>
      </c>
      <c r="F26" s="24" t="e">
        <f>SUMIFS(#REF!,#REF!,B26)</f>
        <v>#REF!</v>
      </c>
      <c r="G26" s="27" t="e">
        <f t="shared" si="0"/>
        <v>#REF!</v>
      </c>
      <c r="H26" s="28" t="e">
        <f>SUMIFS(#REF!,#REF!,B26)</f>
        <v>#REF!</v>
      </c>
      <c r="I26" s="28" t="e">
        <f>SUMIFS(#REF!,#REF!,B26)</f>
        <v>#REF!</v>
      </c>
      <c r="J26" s="29" t="e">
        <f t="shared" si="1"/>
        <v>#REF!</v>
      </c>
      <c r="K26" s="28" t="e">
        <f>SUMIFS(#REF!,#REF!,B26)</f>
        <v>#REF!</v>
      </c>
      <c r="L26" s="28" t="e">
        <f>SUMIFS(#REF!,#REF!,B26)</f>
        <v>#REF!</v>
      </c>
      <c r="M26" s="29" t="e">
        <f t="shared" si="2"/>
        <v>#REF!</v>
      </c>
      <c r="N26" s="23" t="e">
        <f t="shared" si="3"/>
        <v>#REF!</v>
      </c>
    </row>
    <row r="27" spans="1:14" ht="26" x14ac:dyDescent="0.35">
      <c r="A27" s="17">
        <v>23</v>
      </c>
      <c r="B27" s="18" t="s">
        <v>60</v>
      </c>
      <c r="C27" s="19" t="s">
        <v>57</v>
      </c>
      <c r="D27" s="17" t="e">
        <f>COUNTIFS(#REF!,B27)</f>
        <v>#REF!</v>
      </c>
      <c r="E27" s="17" t="e">
        <f>SUMIFS(#REF!,#REF!,B27)</f>
        <v>#REF!</v>
      </c>
      <c r="F27" s="17" t="e">
        <f>SUMIFS(#REF!,#REF!,B27)</f>
        <v>#REF!</v>
      </c>
      <c r="G27" s="20" t="e">
        <f t="shared" si="0"/>
        <v>#REF!</v>
      </c>
      <c r="H27" s="21" t="e">
        <f>SUMIFS(#REF!,#REF!,B27)</f>
        <v>#REF!</v>
      </c>
      <c r="I27" s="21" t="e">
        <f>SUMIFS(#REF!,#REF!,B27)</f>
        <v>#REF!</v>
      </c>
      <c r="J27" s="22" t="e">
        <f t="shared" si="1"/>
        <v>#REF!</v>
      </c>
      <c r="K27" s="21" t="e">
        <f>SUMIFS(#REF!,#REF!,B27)</f>
        <v>#REF!</v>
      </c>
      <c r="L27" s="21" t="e">
        <f>SUMIFS(#REF!,#REF!,B27)</f>
        <v>#REF!</v>
      </c>
      <c r="M27" s="22" t="e">
        <f t="shared" si="2"/>
        <v>#REF!</v>
      </c>
      <c r="N27" s="23" t="e">
        <f t="shared" si="3"/>
        <v>#REF!</v>
      </c>
    </row>
    <row r="28" spans="1:14" ht="26" x14ac:dyDescent="0.35">
      <c r="A28" s="24">
        <v>24</v>
      </c>
      <c r="B28" s="25" t="s">
        <v>61</v>
      </c>
      <c r="C28" s="26" t="s">
        <v>57</v>
      </c>
      <c r="D28" s="24" t="e">
        <f>COUNTIFS(#REF!,B28)</f>
        <v>#REF!</v>
      </c>
      <c r="E28" s="24" t="e">
        <f>SUMIFS(#REF!,#REF!,B28)</f>
        <v>#REF!</v>
      </c>
      <c r="F28" s="24" t="e">
        <f>SUMIFS(#REF!,#REF!,B28)</f>
        <v>#REF!</v>
      </c>
      <c r="G28" s="27" t="e">
        <f t="shared" si="0"/>
        <v>#REF!</v>
      </c>
      <c r="H28" s="28" t="e">
        <f>SUMIFS(#REF!,#REF!,B28)</f>
        <v>#REF!</v>
      </c>
      <c r="I28" s="28" t="e">
        <f>SUMIFS(#REF!,#REF!,B28)</f>
        <v>#REF!</v>
      </c>
      <c r="J28" s="29" t="e">
        <f t="shared" si="1"/>
        <v>#REF!</v>
      </c>
      <c r="K28" s="28" t="e">
        <f>SUMIFS(#REF!,#REF!,B28)</f>
        <v>#REF!</v>
      </c>
      <c r="L28" s="28" t="e">
        <f>SUMIFS(#REF!,#REF!,B28)</f>
        <v>#REF!</v>
      </c>
      <c r="M28" s="29" t="e">
        <f t="shared" si="2"/>
        <v>#REF!</v>
      </c>
      <c r="N28" s="23" t="e">
        <f t="shared" si="3"/>
        <v>#REF!</v>
      </c>
    </row>
    <row r="29" spans="1:14" ht="26" x14ac:dyDescent="0.35">
      <c r="A29" s="17">
        <v>25</v>
      </c>
      <c r="B29" s="18" t="s">
        <v>62</v>
      </c>
      <c r="C29" s="19" t="s">
        <v>57</v>
      </c>
      <c r="D29" s="17" t="e">
        <f>COUNTIFS(#REF!,B29)</f>
        <v>#REF!</v>
      </c>
      <c r="E29" s="17" t="e">
        <f>SUMIFS(#REF!,#REF!,B29)</f>
        <v>#REF!</v>
      </c>
      <c r="F29" s="17" t="e">
        <f>SUMIFS(#REF!,#REF!,B29)</f>
        <v>#REF!</v>
      </c>
      <c r="G29" s="20" t="e">
        <f t="shared" si="0"/>
        <v>#REF!</v>
      </c>
      <c r="H29" s="21" t="e">
        <f>SUMIFS(#REF!,#REF!,B29)</f>
        <v>#REF!</v>
      </c>
      <c r="I29" s="21" t="e">
        <f>SUMIFS(#REF!,#REF!,B29)</f>
        <v>#REF!</v>
      </c>
      <c r="J29" s="22" t="e">
        <f t="shared" si="1"/>
        <v>#REF!</v>
      </c>
      <c r="K29" s="21" t="e">
        <f>SUMIFS(#REF!,#REF!,B29)</f>
        <v>#REF!</v>
      </c>
      <c r="L29" s="21" t="e">
        <f>SUMIFS(#REF!,#REF!,B29)</f>
        <v>#REF!</v>
      </c>
      <c r="M29" s="22" t="e">
        <f t="shared" si="2"/>
        <v>#REF!</v>
      </c>
      <c r="N29" s="23" t="e">
        <f t="shared" si="3"/>
        <v>#REF!</v>
      </c>
    </row>
    <row r="30" spans="1:14" x14ac:dyDescent="0.35">
      <c r="A30" s="24">
        <v>26</v>
      </c>
      <c r="B30" s="25" t="s">
        <v>63</v>
      </c>
      <c r="C30" s="26" t="s">
        <v>57</v>
      </c>
      <c r="D30" s="24" t="e">
        <f>COUNTIFS(#REF!,B30)</f>
        <v>#REF!</v>
      </c>
      <c r="E30" s="24" t="e">
        <f>SUMIFS(#REF!,#REF!,B30)</f>
        <v>#REF!</v>
      </c>
      <c r="F30" s="24" t="e">
        <f>SUMIFS(#REF!,#REF!,B30)</f>
        <v>#REF!</v>
      </c>
      <c r="G30" s="27" t="e">
        <f t="shared" si="0"/>
        <v>#REF!</v>
      </c>
      <c r="H30" s="28" t="e">
        <f>SUMIFS(#REF!,#REF!,B30)</f>
        <v>#REF!</v>
      </c>
      <c r="I30" s="28" t="e">
        <f>SUMIFS(#REF!,#REF!,B30)</f>
        <v>#REF!</v>
      </c>
      <c r="J30" s="29" t="e">
        <f t="shared" si="1"/>
        <v>#REF!</v>
      </c>
      <c r="K30" s="28" t="e">
        <f>SUMIFS(#REF!,#REF!,B30)</f>
        <v>#REF!</v>
      </c>
      <c r="L30" s="28" t="e">
        <f>SUMIFS(#REF!,#REF!,B30)</f>
        <v>#REF!</v>
      </c>
      <c r="M30" s="29" t="e">
        <f t="shared" si="2"/>
        <v>#REF!</v>
      </c>
      <c r="N30" s="23" t="e">
        <f t="shared" si="3"/>
        <v>#REF!</v>
      </c>
    </row>
    <row r="31" spans="1:14" x14ac:dyDescent="0.35">
      <c r="A31" s="17">
        <v>27</v>
      </c>
      <c r="B31" s="18" t="s">
        <v>64</v>
      </c>
      <c r="C31" s="19" t="s">
        <v>57</v>
      </c>
      <c r="D31" s="17" t="e">
        <f>COUNTIFS(#REF!,B31)</f>
        <v>#REF!</v>
      </c>
      <c r="E31" s="17" t="e">
        <f>SUMIFS(#REF!,#REF!,B31)</f>
        <v>#REF!</v>
      </c>
      <c r="F31" s="17" t="e">
        <f>SUMIFS(#REF!,#REF!,B31)</f>
        <v>#REF!</v>
      </c>
      <c r="G31" s="20" t="e">
        <f t="shared" si="0"/>
        <v>#REF!</v>
      </c>
      <c r="H31" s="21" t="e">
        <f>SUMIFS(#REF!,#REF!,B31)</f>
        <v>#REF!</v>
      </c>
      <c r="I31" s="21" t="e">
        <f>SUMIFS(#REF!,#REF!,B31)</f>
        <v>#REF!</v>
      </c>
      <c r="J31" s="22" t="e">
        <f t="shared" si="1"/>
        <v>#REF!</v>
      </c>
      <c r="K31" s="21" t="e">
        <f>SUMIFS(#REF!,#REF!,B31)</f>
        <v>#REF!</v>
      </c>
      <c r="L31" s="21" t="e">
        <f>SUMIFS(#REF!,#REF!,B31)</f>
        <v>#REF!</v>
      </c>
      <c r="M31" s="22" t="e">
        <f t="shared" si="2"/>
        <v>#REF!</v>
      </c>
      <c r="N31" s="23" t="e">
        <f t="shared" si="3"/>
        <v>#REF!</v>
      </c>
    </row>
    <row r="32" spans="1:14" ht="26" x14ac:dyDescent="0.35">
      <c r="A32" s="24">
        <v>28</v>
      </c>
      <c r="B32" s="25" t="s">
        <v>65</v>
      </c>
      <c r="C32" s="26" t="s">
        <v>57</v>
      </c>
      <c r="D32" s="24" t="e">
        <f>COUNTIFS(#REF!,B32)</f>
        <v>#REF!</v>
      </c>
      <c r="E32" s="24" t="e">
        <f>SUMIFS(#REF!,#REF!,B32)</f>
        <v>#REF!</v>
      </c>
      <c r="F32" s="24" t="e">
        <f>SUMIFS(#REF!,#REF!,B32)</f>
        <v>#REF!</v>
      </c>
      <c r="G32" s="27" t="e">
        <f t="shared" si="0"/>
        <v>#REF!</v>
      </c>
      <c r="H32" s="28" t="e">
        <f>SUMIFS(#REF!,#REF!,B32)</f>
        <v>#REF!</v>
      </c>
      <c r="I32" s="28" t="e">
        <f>SUMIFS(#REF!,#REF!,B32)</f>
        <v>#REF!</v>
      </c>
      <c r="J32" s="29" t="e">
        <f t="shared" si="1"/>
        <v>#REF!</v>
      </c>
      <c r="K32" s="28" t="e">
        <f>SUMIFS(#REF!,#REF!,B32)</f>
        <v>#REF!</v>
      </c>
      <c r="L32" s="28" t="e">
        <f>SUMIFS(#REF!,#REF!,B32)</f>
        <v>#REF!</v>
      </c>
      <c r="M32" s="29" t="e">
        <f t="shared" si="2"/>
        <v>#REF!</v>
      </c>
      <c r="N32" s="23" t="e">
        <f t="shared" si="3"/>
        <v>#REF!</v>
      </c>
    </row>
    <row r="33" spans="1:14" x14ac:dyDescent="0.35">
      <c r="A33" s="17">
        <v>29</v>
      </c>
      <c r="B33" s="18" t="s">
        <v>66</v>
      </c>
      <c r="C33" s="19" t="s">
        <v>57</v>
      </c>
      <c r="D33" s="17" t="e">
        <f>COUNTIFS(#REF!,B33)</f>
        <v>#REF!</v>
      </c>
      <c r="E33" s="17" t="e">
        <f>SUMIFS(#REF!,#REF!,B33)</f>
        <v>#REF!</v>
      </c>
      <c r="F33" s="17" t="e">
        <f>SUMIFS(#REF!,#REF!,B33)</f>
        <v>#REF!</v>
      </c>
      <c r="G33" s="20" t="e">
        <f t="shared" si="0"/>
        <v>#REF!</v>
      </c>
      <c r="H33" s="21" t="e">
        <f>SUMIFS(#REF!,#REF!,B33)</f>
        <v>#REF!</v>
      </c>
      <c r="I33" s="21" t="e">
        <f>SUMIFS(#REF!,#REF!,B33)</f>
        <v>#REF!</v>
      </c>
      <c r="J33" s="22" t="e">
        <f t="shared" si="1"/>
        <v>#REF!</v>
      </c>
      <c r="K33" s="21" t="e">
        <f>SUMIFS(#REF!,#REF!,B33)</f>
        <v>#REF!</v>
      </c>
      <c r="L33" s="21" t="e">
        <f>SUMIFS(#REF!,#REF!,B33)</f>
        <v>#REF!</v>
      </c>
      <c r="M33" s="22" t="e">
        <f t="shared" si="2"/>
        <v>#REF!</v>
      </c>
      <c r="N33" s="23" t="e">
        <f t="shared" si="3"/>
        <v>#REF!</v>
      </c>
    </row>
    <row r="34" spans="1:14" x14ac:dyDescent="0.35">
      <c r="A34" s="24">
        <v>30</v>
      </c>
      <c r="B34" s="25" t="s">
        <v>67</v>
      </c>
      <c r="C34" s="26" t="s">
        <v>57</v>
      </c>
      <c r="D34" s="24" t="e">
        <f>COUNTIFS(#REF!,B34)</f>
        <v>#REF!</v>
      </c>
      <c r="E34" s="24" t="e">
        <f>SUMIFS(#REF!,#REF!,B34)</f>
        <v>#REF!</v>
      </c>
      <c r="F34" s="24" t="e">
        <f>SUMIFS(#REF!,#REF!,B34)</f>
        <v>#REF!</v>
      </c>
      <c r="G34" s="27" t="e">
        <f t="shared" si="0"/>
        <v>#REF!</v>
      </c>
      <c r="H34" s="28" t="e">
        <f>SUMIFS(#REF!,#REF!,B34)</f>
        <v>#REF!</v>
      </c>
      <c r="I34" s="28" t="e">
        <f>SUMIFS(#REF!,#REF!,B34)</f>
        <v>#REF!</v>
      </c>
      <c r="J34" s="29" t="e">
        <f t="shared" si="1"/>
        <v>#REF!</v>
      </c>
      <c r="K34" s="28" t="e">
        <f>SUMIFS(#REF!,#REF!,B34)</f>
        <v>#REF!</v>
      </c>
      <c r="L34" s="28" t="e">
        <f>SUMIFS(#REF!,#REF!,B34)</f>
        <v>#REF!</v>
      </c>
      <c r="M34" s="29" t="e">
        <f t="shared" si="2"/>
        <v>#REF!</v>
      </c>
      <c r="N34" s="23" t="e">
        <f t="shared" si="3"/>
        <v>#REF!</v>
      </c>
    </row>
    <row r="35" spans="1:14" x14ac:dyDescent="0.35">
      <c r="A35" s="17">
        <v>31</v>
      </c>
      <c r="B35" s="18" t="s">
        <v>68</v>
      </c>
      <c r="C35" s="19" t="s">
        <v>57</v>
      </c>
      <c r="D35" s="17" t="e">
        <f>COUNTIFS(#REF!,B35)</f>
        <v>#REF!</v>
      </c>
      <c r="E35" s="17" t="e">
        <f>SUMIFS(#REF!,#REF!,B35)</f>
        <v>#REF!</v>
      </c>
      <c r="F35" s="17" t="e">
        <f>SUMIFS(#REF!,#REF!,B35)</f>
        <v>#REF!</v>
      </c>
      <c r="G35" s="20" t="e">
        <f t="shared" si="0"/>
        <v>#REF!</v>
      </c>
      <c r="H35" s="21" t="e">
        <f>SUMIFS(#REF!,#REF!,B35)</f>
        <v>#REF!</v>
      </c>
      <c r="I35" s="21" t="e">
        <f>SUMIFS(#REF!,#REF!,B35)</f>
        <v>#REF!</v>
      </c>
      <c r="J35" s="22" t="e">
        <f t="shared" si="1"/>
        <v>#REF!</v>
      </c>
      <c r="K35" s="21" t="e">
        <f>SUMIFS(#REF!,#REF!,B35)</f>
        <v>#REF!</v>
      </c>
      <c r="L35" s="21" t="e">
        <f>SUMIFS(#REF!,#REF!,B35)</f>
        <v>#REF!</v>
      </c>
      <c r="M35" s="22" t="e">
        <f t="shared" si="2"/>
        <v>#REF!</v>
      </c>
      <c r="N35" s="23" t="e">
        <f t="shared" si="3"/>
        <v>#REF!</v>
      </c>
    </row>
    <row r="36" spans="1:14" x14ac:dyDescent="0.35">
      <c r="A36" s="24">
        <v>32</v>
      </c>
      <c r="B36" s="25" t="s">
        <v>69</v>
      </c>
      <c r="C36" s="26" t="s">
        <v>57</v>
      </c>
      <c r="D36" s="24" t="e">
        <f>COUNTIFS(#REF!,B36)</f>
        <v>#REF!</v>
      </c>
      <c r="E36" s="24" t="e">
        <f>SUMIFS(#REF!,#REF!,B36)</f>
        <v>#REF!</v>
      </c>
      <c r="F36" s="24" t="e">
        <f>SUMIFS(#REF!,#REF!,B36)</f>
        <v>#REF!</v>
      </c>
      <c r="G36" s="27" t="e">
        <f t="shared" si="0"/>
        <v>#REF!</v>
      </c>
      <c r="H36" s="28" t="e">
        <f>SUMIFS(#REF!,#REF!,B36)</f>
        <v>#REF!</v>
      </c>
      <c r="I36" s="28" t="e">
        <f>SUMIFS(#REF!,#REF!,B36)</f>
        <v>#REF!</v>
      </c>
      <c r="J36" s="29" t="e">
        <f t="shared" si="1"/>
        <v>#REF!</v>
      </c>
      <c r="K36" s="28" t="e">
        <f>SUMIFS(#REF!,#REF!,B36)</f>
        <v>#REF!</v>
      </c>
      <c r="L36" s="28" t="e">
        <f>SUMIFS(#REF!,#REF!,B36)</f>
        <v>#REF!</v>
      </c>
      <c r="M36" s="29" t="e">
        <f t="shared" si="2"/>
        <v>#REF!</v>
      </c>
      <c r="N36" s="23" t="e">
        <f t="shared" si="3"/>
        <v>#REF!</v>
      </c>
    </row>
    <row r="37" spans="1:14" x14ac:dyDescent="0.35">
      <c r="A37" s="30"/>
      <c r="B37" s="31" t="s">
        <v>70</v>
      </c>
      <c r="C37" s="31"/>
      <c r="D37" s="30" t="e">
        <f>SUM(D5:D36)</f>
        <v>#REF!</v>
      </c>
      <c r="E37" s="30" t="e">
        <f>SUM(E5:E36)</f>
        <v>#REF!</v>
      </c>
      <c r="F37" s="30" t="e">
        <f>SUM(F5:F36)</f>
        <v>#REF!</v>
      </c>
      <c r="G37" s="32" t="e">
        <f t="shared" si="0"/>
        <v>#REF!</v>
      </c>
      <c r="H37" s="30" t="e">
        <f>SUM(H5:H36)</f>
        <v>#REF!</v>
      </c>
      <c r="I37" s="30" t="e">
        <f>SUM(I5:I36)</f>
        <v>#REF!</v>
      </c>
      <c r="J37" s="32" t="e">
        <f t="shared" si="1"/>
        <v>#REF!</v>
      </c>
      <c r="K37" s="30" t="e">
        <f>SUM(K5:K36)</f>
        <v>#REF!</v>
      </c>
      <c r="L37" s="30" t="e">
        <f>SUM(L5:L36)</f>
        <v>#REF!</v>
      </c>
      <c r="M37" s="32" t="e">
        <f t="shared" si="2"/>
        <v>#REF!</v>
      </c>
      <c r="N37" s="23" t="e">
        <f t="shared" si="3"/>
        <v>#REF!</v>
      </c>
    </row>
    <row r="39" spans="1:14" ht="15.5" x14ac:dyDescent="0.35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84" spans="1:13" x14ac:dyDescent="0.35">
      <c r="A84" s="3" t="s">
        <v>14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21" customHeight="1" x14ac:dyDescent="0.35">
      <c r="A85" s="2" t="s">
        <v>72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21" customHeight="1" x14ac:dyDescent="0.35">
      <c r="A86" s="2" t="s">
        <v>73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21" customHeight="1" x14ac:dyDescent="0.35">
      <c r="A87" s="2" t="s">
        <v>74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9" spans="1:13" ht="19.5" customHeight="1" x14ac:dyDescent="0.35">
      <c r="A89" s="1" t="s">
        <v>19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9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</sheetData>
  <mergeCells count="8">
    <mergeCell ref="A86:M86"/>
    <mergeCell ref="A87:M87"/>
    <mergeCell ref="A89:M90"/>
    <mergeCell ref="A1:M1"/>
    <mergeCell ref="A2:M2"/>
    <mergeCell ref="A39:M39"/>
    <mergeCell ref="A84:M84"/>
    <mergeCell ref="A85:M85"/>
  </mergeCells>
  <conditionalFormatting sqref="G5:G37">
    <cfRule type="dataBar" priority="2">
      <dataBar>
        <cfvo type="num" val="0"/>
        <cfvo type="num" val="1"/>
        <color rgb="FF2A78D6"/>
      </dataBar>
      <extLst>
        <ext xmlns:x14="http://schemas.microsoft.com/office/spreadsheetml/2009/9/main" uri="{B025F937-C7B1-47D3-B67F-A62EFF666E3E}">
          <x14:id>{5CA8A9C7-ACFD-4A62-ADB6-88D7E46CAE6C}</x14:id>
        </ext>
      </extLst>
    </cfRule>
  </conditionalFormatting>
  <pageMargins left="0.4" right="0.4" top="0.4" bottom="0.4" header="0.511811023622047" footer="0.511811023622047"/>
  <pageSetup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A8A9C7-ACFD-4A62-ADB6-88D7E46CAE6C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A78D6"/>
            </x14:dataBar>
          </x14:cfRule>
          <xm:sqref>G5:G37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5802-5116-4769-BE88-14852E4007D2}">
  <sheetPr>
    <tabColor rgb="FFFFC000"/>
  </sheetPr>
  <dimension ref="A1:L422"/>
  <sheetViews>
    <sheetView tabSelected="1" zoomScale="85" zoomScaleNormal="85" workbookViewId="0">
      <pane ySplit="4" topLeftCell="A5" activePane="bottomLeft" state="frozen"/>
      <selection pane="bottomLeft" activeCell="I11" sqref="I11"/>
    </sheetView>
  </sheetViews>
  <sheetFormatPr defaultColWidth="8.6328125" defaultRowHeight="14.5" x14ac:dyDescent="0.35"/>
  <cols>
    <col min="1" max="1" width="16.26953125" bestFit="1" customWidth="1"/>
    <col min="2" max="2" width="36" customWidth="1"/>
    <col min="3" max="3" width="33.90625" bestFit="1" customWidth="1"/>
    <col min="4" max="4" width="10.453125" bestFit="1" customWidth="1"/>
    <col min="5" max="6" width="13.26953125" bestFit="1" customWidth="1"/>
    <col min="7" max="7" width="12.7265625" bestFit="1" customWidth="1"/>
    <col min="8" max="8" width="11.81640625" bestFit="1" customWidth="1"/>
    <col min="9" max="10" width="16.08984375" bestFit="1" customWidth="1"/>
    <col min="11" max="12" width="20.26953125" bestFit="1" customWidth="1"/>
  </cols>
  <sheetData>
    <row r="1" spans="1:12" ht="23.5" x14ac:dyDescent="0.35">
      <c r="A1" s="14" t="s">
        <v>445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" thickBot="1" x14ac:dyDescent="0.4"/>
    <row r="3" spans="1:12" ht="29" x14ac:dyDescent="0.35">
      <c r="A3" s="91" t="s">
        <v>75</v>
      </c>
      <c r="B3" s="89" t="s">
        <v>76</v>
      </c>
      <c r="C3" s="89" t="s">
        <v>23</v>
      </c>
      <c r="D3" s="89" t="s">
        <v>24</v>
      </c>
      <c r="E3" s="89" t="s">
        <v>77</v>
      </c>
      <c r="F3" s="51" t="s">
        <v>26</v>
      </c>
      <c r="G3" s="52" t="s">
        <v>436</v>
      </c>
      <c r="H3" s="52" t="s">
        <v>437</v>
      </c>
      <c r="I3" s="53" t="s">
        <v>29</v>
      </c>
      <c r="J3" s="53" t="s">
        <v>30</v>
      </c>
      <c r="K3" s="53" t="s">
        <v>439</v>
      </c>
      <c r="L3" s="54" t="s">
        <v>440</v>
      </c>
    </row>
    <row r="4" spans="1:12" ht="21" x14ac:dyDescent="0.35">
      <c r="A4" s="92"/>
      <c r="B4" s="90"/>
      <c r="C4" s="90"/>
      <c r="D4" s="90"/>
      <c r="E4" s="90"/>
      <c r="F4" s="36">
        <f>SUM(F5:F197)</f>
        <v>7048</v>
      </c>
      <c r="G4" s="36">
        <f>SUM(G5:G197)</f>
        <v>7174</v>
      </c>
      <c r="H4" s="37" t="s">
        <v>435</v>
      </c>
      <c r="I4" s="38">
        <f t="shared" ref="I4:L4" si="0">SUM(I5:I197)</f>
        <v>238</v>
      </c>
      <c r="J4" s="38">
        <f t="shared" si="0"/>
        <v>81</v>
      </c>
      <c r="K4" s="38">
        <f t="shared" si="0"/>
        <v>203</v>
      </c>
      <c r="L4" s="55">
        <f t="shared" si="0"/>
        <v>169</v>
      </c>
    </row>
    <row r="5" spans="1:12" ht="26" x14ac:dyDescent="0.35">
      <c r="A5" s="56" t="s">
        <v>107</v>
      </c>
      <c r="B5" s="39" t="s">
        <v>108</v>
      </c>
      <c r="C5" s="39" t="s">
        <v>36</v>
      </c>
      <c r="D5" s="40" t="s">
        <v>37</v>
      </c>
      <c r="E5" s="40" t="s">
        <v>83</v>
      </c>
      <c r="F5" s="41">
        <v>40</v>
      </c>
      <c r="G5" s="41">
        <v>41</v>
      </c>
      <c r="H5" s="42">
        <v>1</v>
      </c>
      <c r="I5" s="43">
        <v>1</v>
      </c>
      <c r="J5" s="43">
        <v>0</v>
      </c>
      <c r="K5" s="43">
        <v>1</v>
      </c>
      <c r="L5" s="57">
        <v>1</v>
      </c>
    </row>
    <row r="6" spans="1:12" ht="26" x14ac:dyDescent="0.35">
      <c r="A6" s="58" t="s">
        <v>117</v>
      </c>
      <c r="B6" s="44" t="s">
        <v>118</v>
      </c>
      <c r="C6" s="44" t="s">
        <v>36</v>
      </c>
      <c r="D6" s="45" t="s">
        <v>37</v>
      </c>
      <c r="E6" s="45" t="s">
        <v>83</v>
      </c>
      <c r="F6" s="46">
        <v>60</v>
      </c>
      <c r="G6" s="46">
        <v>62</v>
      </c>
      <c r="H6" s="47">
        <v>1</v>
      </c>
      <c r="I6" s="48">
        <v>2</v>
      </c>
      <c r="J6" s="48">
        <v>0</v>
      </c>
      <c r="K6" s="48">
        <v>2</v>
      </c>
      <c r="L6" s="59">
        <v>1</v>
      </c>
    </row>
    <row r="7" spans="1:12" ht="26" x14ac:dyDescent="0.35">
      <c r="A7" s="58" t="s">
        <v>144</v>
      </c>
      <c r="B7" s="44" t="s">
        <v>145</v>
      </c>
      <c r="C7" s="44" t="s">
        <v>36</v>
      </c>
      <c r="D7" s="45" t="s">
        <v>37</v>
      </c>
      <c r="E7" s="45" t="s">
        <v>83</v>
      </c>
      <c r="F7" s="46">
        <v>70</v>
      </c>
      <c r="G7" s="46">
        <v>72</v>
      </c>
      <c r="H7" s="47">
        <v>1</v>
      </c>
      <c r="I7" s="48">
        <v>2</v>
      </c>
      <c r="J7" s="48">
        <v>0</v>
      </c>
      <c r="K7" s="48">
        <v>2</v>
      </c>
      <c r="L7" s="59">
        <v>0</v>
      </c>
    </row>
    <row r="8" spans="1:12" ht="26" x14ac:dyDescent="0.35">
      <c r="A8" s="56" t="s">
        <v>163</v>
      </c>
      <c r="B8" s="39" t="s">
        <v>164</v>
      </c>
      <c r="C8" s="39" t="s">
        <v>36</v>
      </c>
      <c r="D8" s="40" t="s">
        <v>37</v>
      </c>
      <c r="E8" s="40" t="s">
        <v>83</v>
      </c>
      <c r="F8" s="41">
        <v>75</v>
      </c>
      <c r="G8" s="41">
        <v>76</v>
      </c>
      <c r="H8" s="42">
        <v>1</v>
      </c>
      <c r="I8" s="43">
        <v>2</v>
      </c>
      <c r="J8" s="43">
        <v>1</v>
      </c>
      <c r="K8" s="43">
        <v>2</v>
      </c>
      <c r="L8" s="57">
        <v>2</v>
      </c>
    </row>
    <row r="9" spans="1:12" ht="26" x14ac:dyDescent="0.35">
      <c r="A9" s="58" t="s">
        <v>173</v>
      </c>
      <c r="B9" s="44" t="s">
        <v>174</v>
      </c>
      <c r="C9" s="44" t="s">
        <v>36</v>
      </c>
      <c r="D9" s="45" t="s">
        <v>37</v>
      </c>
      <c r="E9" s="45" t="s">
        <v>83</v>
      </c>
      <c r="F9" s="46">
        <v>50</v>
      </c>
      <c r="G9" s="46">
        <v>51</v>
      </c>
      <c r="H9" s="47">
        <v>1</v>
      </c>
      <c r="I9" s="48">
        <v>2</v>
      </c>
      <c r="J9" s="48">
        <v>1</v>
      </c>
      <c r="K9" s="48">
        <v>2</v>
      </c>
      <c r="L9" s="59">
        <v>2</v>
      </c>
    </row>
    <row r="10" spans="1:12" ht="26" x14ac:dyDescent="0.35">
      <c r="A10" s="58" t="s">
        <v>181</v>
      </c>
      <c r="B10" s="44" t="s">
        <v>182</v>
      </c>
      <c r="C10" s="44" t="s">
        <v>36</v>
      </c>
      <c r="D10" s="45" t="s">
        <v>37</v>
      </c>
      <c r="E10" s="45" t="s">
        <v>83</v>
      </c>
      <c r="F10" s="46">
        <v>70</v>
      </c>
      <c r="G10" s="46">
        <v>72</v>
      </c>
      <c r="H10" s="47">
        <v>1</v>
      </c>
      <c r="I10" s="48">
        <v>2</v>
      </c>
      <c r="J10" s="48">
        <v>0</v>
      </c>
      <c r="K10" s="48">
        <v>2</v>
      </c>
      <c r="L10" s="59">
        <v>1</v>
      </c>
    </row>
    <row r="11" spans="1:12" ht="26" x14ac:dyDescent="0.35">
      <c r="A11" s="58" t="s">
        <v>249</v>
      </c>
      <c r="B11" s="44" t="s">
        <v>250</v>
      </c>
      <c r="C11" s="44" t="s">
        <v>36</v>
      </c>
      <c r="D11" s="45" t="s">
        <v>37</v>
      </c>
      <c r="E11" s="45" t="s">
        <v>83</v>
      </c>
      <c r="F11" s="46">
        <v>45</v>
      </c>
      <c r="G11" s="46">
        <v>47</v>
      </c>
      <c r="H11" s="47">
        <v>1</v>
      </c>
      <c r="I11" s="48">
        <v>2</v>
      </c>
      <c r="J11" s="48">
        <v>0</v>
      </c>
      <c r="K11" s="48">
        <v>2</v>
      </c>
      <c r="L11" s="59">
        <v>0</v>
      </c>
    </row>
    <row r="12" spans="1:12" x14ac:dyDescent="0.35">
      <c r="A12" s="56" t="s">
        <v>127</v>
      </c>
      <c r="B12" s="39" t="s">
        <v>128</v>
      </c>
      <c r="C12" s="39" t="s">
        <v>38</v>
      </c>
      <c r="D12" s="40" t="s">
        <v>37</v>
      </c>
      <c r="E12" s="40" t="s">
        <v>83</v>
      </c>
      <c r="F12" s="41">
        <v>70</v>
      </c>
      <c r="G12" s="41">
        <v>72</v>
      </c>
      <c r="H12" s="42">
        <v>1</v>
      </c>
      <c r="I12" s="43">
        <v>2</v>
      </c>
      <c r="J12" s="43">
        <v>0</v>
      </c>
      <c r="K12" s="43">
        <v>2</v>
      </c>
      <c r="L12" s="57">
        <v>1</v>
      </c>
    </row>
    <row r="13" spans="1:12" x14ac:dyDescent="0.35">
      <c r="A13" s="56" t="s">
        <v>255</v>
      </c>
      <c r="B13" s="39" t="s">
        <v>256</v>
      </c>
      <c r="C13" s="39" t="s">
        <v>38</v>
      </c>
      <c r="D13" s="40" t="s">
        <v>37</v>
      </c>
      <c r="E13" s="40" t="s">
        <v>83</v>
      </c>
      <c r="F13" s="41">
        <v>70</v>
      </c>
      <c r="G13" s="41">
        <v>72</v>
      </c>
      <c r="H13" s="42">
        <v>1</v>
      </c>
      <c r="I13" s="43">
        <v>2</v>
      </c>
      <c r="J13" s="43">
        <v>0</v>
      </c>
      <c r="K13" s="43">
        <v>2</v>
      </c>
      <c r="L13" s="57">
        <v>2</v>
      </c>
    </row>
    <row r="14" spans="1:12" x14ac:dyDescent="0.35">
      <c r="A14" s="56" t="s">
        <v>167</v>
      </c>
      <c r="B14" s="39" t="s">
        <v>168</v>
      </c>
      <c r="C14" s="39" t="s">
        <v>40</v>
      </c>
      <c r="D14" s="40" t="s">
        <v>37</v>
      </c>
      <c r="E14" s="40" t="s">
        <v>80</v>
      </c>
      <c r="F14" s="41">
        <v>30</v>
      </c>
      <c r="G14" s="41">
        <v>30</v>
      </c>
      <c r="H14" s="42">
        <v>1</v>
      </c>
      <c r="I14" s="43">
        <v>1</v>
      </c>
      <c r="J14" s="43">
        <v>1</v>
      </c>
      <c r="K14" s="43">
        <v>1</v>
      </c>
      <c r="L14" s="57">
        <v>1</v>
      </c>
    </row>
    <row r="15" spans="1:12" x14ac:dyDescent="0.35">
      <c r="A15" s="58" t="s">
        <v>169</v>
      </c>
      <c r="B15" s="44" t="s">
        <v>170</v>
      </c>
      <c r="C15" s="44" t="s">
        <v>40</v>
      </c>
      <c r="D15" s="45" t="s">
        <v>37</v>
      </c>
      <c r="E15" s="45" t="s">
        <v>80</v>
      </c>
      <c r="F15" s="46">
        <v>1</v>
      </c>
      <c r="G15" s="46">
        <v>0</v>
      </c>
      <c r="H15" s="47">
        <v>0</v>
      </c>
      <c r="I15" s="48">
        <v>0</v>
      </c>
      <c r="J15" s="48">
        <v>0</v>
      </c>
      <c r="K15" s="48">
        <v>0</v>
      </c>
      <c r="L15" s="59">
        <v>0</v>
      </c>
    </row>
    <row r="16" spans="1:12" x14ac:dyDescent="0.35">
      <c r="A16" s="58" t="s">
        <v>253</v>
      </c>
      <c r="B16" s="44" t="s">
        <v>254</v>
      </c>
      <c r="C16" s="44" t="s">
        <v>40</v>
      </c>
      <c r="D16" s="45" t="s">
        <v>37</v>
      </c>
      <c r="E16" s="45" t="s">
        <v>83</v>
      </c>
      <c r="F16" s="46">
        <v>60</v>
      </c>
      <c r="G16" s="46">
        <v>62</v>
      </c>
      <c r="H16" s="47">
        <v>1</v>
      </c>
      <c r="I16" s="48">
        <v>2</v>
      </c>
      <c r="J16" s="48">
        <v>0</v>
      </c>
      <c r="K16" s="48">
        <v>2</v>
      </c>
      <c r="L16" s="59">
        <v>0</v>
      </c>
    </row>
    <row r="17" spans="1:12" ht="26" x14ac:dyDescent="0.35">
      <c r="A17" s="56" t="s">
        <v>86</v>
      </c>
      <c r="B17" s="39" t="s">
        <v>87</v>
      </c>
      <c r="C17" s="39" t="s">
        <v>39</v>
      </c>
      <c r="D17" s="40" t="s">
        <v>37</v>
      </c>
      <c r="E17" s="40" t="s">
        <v>83</v>
      </c>
      <c r="F17" s="41">
        <v>30</v>
      </c>
      <c r="G17" s="41">
        <v>31</v>
      </c>
      <c r="H17" s="42">
        <v>1</v>
      </c>
      <c r="I17" s="43">
        <v>1</v>
      </c>
      <c r="J17" s="43">
        <v>0</v>
      </c>
      <c r="K17" s="43">
        <v>1</v>
      </c>
      <c r="L17" s="57">
        <v>1</v>
      </c>
    </row>
    <row r="18" spans="1:12" ht="26" x14ac:dyDescent="0.35">
      <c r="A18" s="56" t="s">
        <v>90</v>
      </c>
      <c r="B18" s="39" t="s">
        <v>91</v>
      </c>
      <c r="C18" s="39" t="s">
        <v>39</v>
      </c>
      <c r="D18" s="40" t="s">
        <v>37</v>
      </c>
      <c r="E18" s="40" t="s">
        <v>80</v>
      </c>
      <c r="F18" s="41">
        <v>30</v>
      </c>
      <c r="G18" s="41">
        <v>30</v>
      </c>
      <c r="H18" s="42">
        <v>1</v>
      </c>
      <c r="I18" s="43">
        <v>1</v>
      </c>
      <c r="J18" s="43">
        <v>1</v>
      </c>
      <c r="K18" s="43">
        <v>1</v>
      </c>
      <c r="L18" s="57">
        <v>1</v>
      </c>
    </row>
    <row r="19" spans="1:12" ht="26" x14ac:dyDescent="0.35">
      <c r="A19" s="58" t="s">
        <v>121</v>
      </c>
      <c r="B19" s="44" t="s">
        <v>122</v>
      </c>
      <c r="C19" s="44" t="s">
        <v>39</v>
      </c>
      <c r="D19" s="45" t="s">
        <v>37</v>
      </c>
      <c r="E19" s="45" t="s">
        <v>83</v>
      </c>
      <c r="F19" s="46">
        <v>25</v>
      </c>
      <c r="G19" s="46">
        <v>26</v>
      </c>
      <c r="H19" s="47">
        <v>1</v>
      </c>
      <c r="I19" s="48">
        <v>1</v>
      </c>
      <c r="J19" s="48">
        <v>0</v>
      </c>
      <c r="K19" s="48">
        <v>1</v>
      </c>
      <c r="L19" s="59">
        <v>1</v>
      </c>
    </row>
    <row r="20" spans="1:12" ht="26" x14ac:dyDescent="0.35">
      <c r="A20" s="56" t="s">
        <v>138</v>
      </c>
      <c r="B20" s="39" t="s">
        <v>139</v>
      </c>
      <c r="C20" s="39" t="s">
        <v>39</v>
      </c>
      <c r="D20" s="40" t="s">
        <v>37</v>
      </c>
      <c r="E20" s="40" t="s">
        <v>80</v>
      </c>
      <c r="F20" s="41">
        <v>30</v>
      </c>
      <c r="G20" s="41">
        <v>30</v>
      </c>
      <c r="H20" s="42">
        <v>1</v>
      </c>
      <c r="I20" s="43">
        <v>1</v>
      </c>
      <c r="J20" s="43">
        <v>1</v>
      </c>
      <c r="K20" s="43">
        <v>1</v>
      </c>
      <c r="L20" s="57">
        <v>1</v>
      </c>
    </row>
    <row r="21" spans="1:12" ht="26" x14ac:dyDescent="0.35">
      <c r="A21" s="56" t="s">
        <v>191</v>
      </c>
      <c r="B21" s="39" t="s">
        <v>192</v>
      </c>
      <c r="C21" s="39" t="s">
        <v>39</v>
      </c>
      <c r="D21" s="40" t="s">
        <v>37</v>
      </c>
      <c r="E21" s="40" t="s">
        <v>83</v>
      </c>
      <c r="F21" s="41">
        <v>20</v>
      </c>
      <c r="G21" s="41">
        <v>21</v>
      </c>
      <c r="H21" s="42">
        <v>1</v>
      </c>
      <c r="I21" s="43">
        <v>1</v>
      </c>
      <c r="J21" s="43">
        <v>0</v>
      </c>
      <c r="K21" s="43">
        <v>1</v>
      </c>
      <c r="L21" s="57">
        <v>1</v>
      </c>
    </row>
    <row r="22" spans="1:12" ht="26" x14ac:dyDescent="0.35">
      <c r="A22" s="58" t="s">
        <v>205</v>
      </c>
      <c r="B22" s="44" t="s">
        <v>206</v>
      </c>
      <c r="C22" s="44" t="s">
        <v>39</v>
      </c>
      <c r="D22" s="45" t="s">
        <v>37</v>
      </c>
      <c r="E22" s="45" t="s">
        <v>83</v>
      </c>
      <c r="F22" s="46">
        <v>36</v>
      </c>
      <c r="G22" s="46">
        <v>36</v>
      </c>
      <c r="H22" s="47">
        <v>1</v>
      </c>
      <c r="I22" s="48">
        <v>1</v>
      </c>
      <c r="J22" s="48">
        <v>1</v>
      </c>
      <c r="K22" s="48">
        <v>1</v>
      </c>
      <c r="L22" s="59">
        <v>1</v>
      </c>
    </row>
    <row r="23" spans="1:12" x14ac:dyDescent="0.35">
      <c r="A23" s="56" t="s">
        <v>111</v>
      </c>
      <c r="B23" s="39" t="s">
        <v>112</v>
      </c>
      <c r="C23" s="39" t="s">
        <v>41</v>
      </c>
      <c r="D23" s="40" t="s">
        <v>37</v>
      </c>
      <c r="E23" s="40" t="s">
        <v>80</v>
      </c>
      <c r="F23" s="41">
        <v>20</v>
      </c>
      <c r="G23" s="41">
        <v>20</v>
      </c>
      <c r="H23" s="42">
        <v>1</v>
      </c>
      <c r="I23" s="43">
        <v>1</v>
      </c>
      <c r="J23" s="43">
        <v>1</v>
      </c>
      <c r="K23" s="43">
        <v>0</v>
      </c>
      <c r="L23" s="57">
        <v>0</v>
      </c>
    </row>
    <row r="24" spans="1:12" x14ac:dyDescent="0.35">
      <c r="A24" s="58" t="s">
        <v>221</v>
      </c>
      <c r="B24" s="44" t="s">
        <v>222</v>
      </c>
      <c r="C24" s="44" t="s">
        <v>41</v>
      </c>
      <c r="D24" s="45" t="s">
        <v>37</v>
      </c>
      <c r="E24" s="45" t="s">
        <v>80</v>
      </c>
      <c r="F24" s="46">
        <v>20</v>
      </c>
      <c r="G24" s="46">
        <v>21</v>
      </c>
      <c r="H24" s="47">
        <v>1</v>
      </c>
      <c r="I24" s="48">
        <v>1</v>
      </c>
      <c r="J24" s="48">
        <v>0</v>
      </c>
      <c r="K24" s="48">
        <v>1</v>
      </c>
      <c r="L24" s="59">
        <v>1</v>
      </c>
    </row>
    <row r="25" spans="1:12" x14ac:dyDescent="0.35">
      <c r="A25" s="56" t="s">
        <v>223</v>
      </c>
      <c r="B25" s="39" t="s">
        <v>224</v>
      </c>
      <c r="C25" s="39" t="s">
        <v>41</v>
      </c>
      <c r="D25" s="40" t="s">
        <v>37</v>
      </c>
      <c r="E25" s="40" t="s">
        <v>80</v>
      </c>
      <c r="F25" s="41">
        <v>20</v>
      </c>
      <c r="G25" s="41">
        <v>21</v>
      </c>
      <c r="H25" s="42">
        <v>1</v>
      </c>
      <c r="I25" s="43">
        <v>1</v>
      </c>
      <c r="J25" s="43">
        <v>0</v>
      </c>
      <c r="K25" s="43">
        <v>1</v>
      </c>
      <c r="L25" s="57">
        <v>1</v>
      </c>
    </row>
    <row r="26" spans="1:12" x14ac:dyDescent="0.35">
      <c r="A26" s="58" t="s">
        <v>113</v>
      </c>
      <c r="B26" s="44" t="s">
        <v>114</v>
      </c>
      <c r="C26" s="44" t="s">
        <v>42</v>
      </c>
      <c r="D26" s="45" t="s">
        <v>37</v>
      </c>
      <c r="E26" s="45" t="s">
        <v>80</v>
      </c>
      <c r="F26" s="46">
        <v>54</v>
      </c>
      <c r="G26" s="46">
        <v>54</v>
      </c>
      <c r="H26" s="47">
        <v>1</v>
      </c>
      <c r="I26" s="48">
        <v>2</v>
      </c>
      <c r="J26" s="48">
        <v>2</v>
      </c>
      <c r="K26" s="48">
        <v>0</v>
      </c>
      <c r="L26" s="59">
        <v>0</v>
      </c>
    </row>
    <row r="27" spans="1:12" x14ac:dyDescent="0.35">
      <c r="A27" s="56" t="s">
        <v>103</v>
      </c>
      <c r="B27" s="39" t="s">
        <v>104</v>
      </c>
      <c r="C27" s="39" t="s">
        <v>43</v>
      </c>
      <c r="D27" s="40" t="s">
        <v>37</v>
      </c>
      <c r="E27" s="40" t="s">
        <v>102</v>
      </c>
      <c r="F27" s="41">
        <v>20</v>
      </c>
      <c r="G27" s="41">
        <v>21</v>
      </c>
      <c r="H27" s="42">
        <v>1</v>
      </c>
      <c r="I27" s="43">
        <v>1</v>
      </c>
      <c r="J27" s="43">
        <v>0</v>
      </c>
      <c r="K27" s="43">
        <v>0</v>
      </c>
      <c r="L27" s="57">
        <v>0</v>
      </c>
    </row>
    <row r="28" spans="1:12" x14ac:dyDescent="0.35">
      <c r="A28" s="58" t="s">
        <v>105</v>
      </c>
      <c r="B28" s="44" t="s">
        <v>106</v>
      </c>
      <c r="C28" s="44" t="s">
        <v>43</v>
      </c>
      <c r="D28" s="45" t="s">
        <v>37</v>
      </c>
      <c r="E28" s="45" t="s">
        <v>102</v>
      </c>
      <c r="F28" s="46">
        <v>1</v>
      </c>
      <c r="G28" s="46">
        <v>1</v>
      </c>
      <c r="H28" s="47">
        <v>1</v>
      </c>
      <c r="I28" s="48">
        <v>0</v>
      </c>
      <c r="J28" s="48">
        <v>0</v>
      </c>
      <c r="K28" s="48">
        <v>0</v>
      </c>
      <c r="L28" s="59">
        <v>0</v>
      </c>
    </row>
    <row r="29" spans="1:12" x14ac:dyDescent="0.35">
      <c r="A29" s="58" t="s">
        <v>125</v>
      </c>
      <c r="B29" s="44" t="s">
        <v>126</v>
      </c>
      <c r="C29" s="44" t="s">
        <v>43</v>
      </c>
      <c r="D29" s="45" t="s">
        <v>37</v>
      </c>
      <c r="E29" s="45" t="s">
        <v>80</v>
      </c>
      <c r="F29" s="46">
        <v>12</v>
      </c>
      <c r="G29" s="46">
        <v>5</v>
      </c>
      <c r="H29" s="47">
        <v>0.41666666666666669</v>
      </c>
      <c r="I29" s="48">
        <v>1</v>
      </c>
      <c r="J29" s="48">
        <v>0</v>
      </c>
      <c r="K29" s="48">
        <v>0</v>
      </c>
      <c r="L29" s="59">
        <v>0</v>
      </c>
    </row>
    <row r="30" spans="1:12" x14ac:dyDescent="0.35">
      <c r="A30" s="58" t="s">
        <v>152</v>
      </c>
      <c r="B30" s="44" t="s">
        <v>153</v>
      </c>
      <c r="C30" s="44" t="s">
        <v>43</v>
      </c>
      <c r="D30" s="45" t="s">
        <v>37</v>
      </c>
      <c r="E30" s="45" t="s">
        <v>80</v>
      </c>
      <c r="F30" s="46">
        <v>40</v>
      </c>
      <c r="G30" s="46">
        <v>41</v>
      </c>
      <c r="H30" s="47">
        <v>1</v>
      </c>
      <c r="I30" s="48">
        <v>1</v>
      </c>
      <c r="J30" s="48">
        <v>0</v>
      </c>
      <c r="K30" s="48">
        <v>0</v>
      </c>
      <c r="L30" s="59">
        <v>0</v>
      </c>
    </row>
    <row r="31" spans="1:12" x14ac:dyDescent="0.35">
      <c r="A31" s="56" t="s">
        <v>154</v>
      </c>
      <c r="B31" s="39" t="s">
        <v>155</v>
      </c>
      <c r="C31" s="39" t="s">
        <v>43</v>
      </c>
      <c r="D31" s="40" t="s">
        <v>37</v>
      </c>
      <c r="E31" s="40" t="s">
        <v>156</v>
      </c>
      <c r="F31" s="41">
        <v>45</v>
      </c>
      <c r="G31" s="41">
        <v>45</v>
      </c>
      <c r="H31" s="42">
        <v>1</v>
      </c>
      <c r="I31" s="43">
        <v>2</v>
      </c>
      <c r="J31" s="43">
        <v>2</v>
      </c>
      <c r="K31" s="43">
        <v>0</v>
      </c>
      <c r="L31" s="57">
        <v>0</v>
      </c>
    </row>
    <row r="32" spans="1:12" x14ac:dyDescent="0.35">
      <c r="A32" s="56" t="s">
        <v>171</v>
      </c>
      <c r="B32" s="39" t="s">
        <v>172</v>
      </c>
      <c r="C32" s="39" t="s">
        <v>43</v>
      </c>
      <c r="D32" s="40" t="s">
        <v>37</v>
      </c>
      <c r="E32" s="40" t="s">
        <v>156</v>
      </c>
      <c r="F32" s="41">
        <v>20</v>
      </c>
      <c r="G32" s="41">
        <v>20</v>
      </c>
      <c r="H32" s="42">
        <v>1</v>
      </c>
      <c r="I32" s="43">
        <v>1</v>
      </c>
      <c r="J32" s="43">
        <v>1</v>
      </c>
      <c r="K32" s="43">
        <v>0</v>
      </c>
      <c r="L32" s="57">
        <v>0</v>
      </c>
    </row>
    <row r="33" spans="1:12" x14ac:dyDescent="0.35">
      <c r="A33" s="56" t="s">
        <v>179</v>
      </c>
      <c r="B33" s="39" t="s">
        <v>180</v>
      </c>
      <c r="C33" s="39" t="s">
        <v>43</v>
      </c>
      <c r="D33" s="40" t="s">
        <v>37</v>
      </c>
      <c r="E33" s="40" t="s">
        <v>80</v>
      </c>
      <c r="F33" s="41">
        <v>20</v>
      </c>
      <c r="G33" s="41">
        <v>5</v>
      </c>
      <c r="H33" s="42">
        <v>0.25</v>
      </c>
      <c r="I33" s="43">
        <v>1</v>
      </c>
      <c r="J33" s="43">
        <v>0</v>
      </c>
      <c r="K33" s="43">
        <v>0</v>
      </c>
      <c r="L33" s="57">
        <v>0</v>
      </c>
    </row>
    <row r="34" spans="1:12" x14ac:dyDescent="0.35">
      <c r="A34" s="58" t="s">
        <v>193</v>
      </c>
      <c r="B34" s="44" t="s">
        <v>194</v>
      </c>
      <c r="C34" s="44" t="s">
        <v>43</v>
      </c>
      <c r="D34" s="45" t="s">
        <v>37</v>
      </c>
      <c r="E34" s="45" t="s">
        <v>102</v>
      </c>
      <c r="F34" s="46">
        <v>42</v>
      </c>
      <c r="G34" s="46">
        <v>42</v>
      </c>
      <c r="H34" s="47">
        <v>1</v>
      </c>
      <c r="I34" s="48">
        <v>2</v>
      </c>
      <c r="J34" s="48">
        <v>2</v>
      </c>
      <c r="K34" s="48">
        <v>0</v>
      </c>
      <c r="L34" s="59">
        <v>0</v>
      </c>
    </row>
    <row r="35" spans="1:12" x14ac:dyDescent="0.35">
      <c r="A35" s="56" t="s">
        <v>195</v>
      </c>
      <c r="B35" s="39" t="s">
        <v>196</v>
      </c>
      <c r="C35" s="39" t="s">
        <v>43</v>
      </c>
      <c r="D35" s="40" t="s">
        <v>37</v>
      </c>
      <c r="E35" s="40" t="s">
        <v>102</v>
      </c>
      <c r="F35" s="41">
        <v>30</v>
      </c>
      <c r="G35" s="41">
        <v>30</v>
      </c>
      <c r="H35" s="42">
        <v>1</v>
      </c>
      <c r="I35" s="43">
        <v>1</v>
      </c>
      <c r="J35" s="43">
        <v>1</v>
      </c>
      <c r="K35" s="43">
        <v>0</v>
      </c>
      <c r="L35" s="57">
        <v>0</v>
      </c>
    </row>
    <row r="36" spans="1:12" x14ac:dyDescent="0.35">
      <c r="A36" s="56" t="s">
        <v>203</v>
      </c>
      <c r="B36" s="39" t="s">
        <v>204</v>
      </c>
      <c r="C36" s="39" t="s">
        <v>43</v>
      </c>
      <c r="D36" s="40" t="s">
        <v>37</v>
      </c>
      <c r="E36" s="40" t="s">
        <v>83</v>
      </c>
      <c r="F36" s="41">
        <v>40</v>
      </c>
      <c r="G36" s="41">
        <v>40</v>
      </c>
      <c r="H36" s="42">
        <v>1</v>
      </c>
      <c r="I36" s="43">
        <v>1</v>
      </c>
      <c r="J36" s="43">
        <v>1</v>
      </c>
      <c r="K36" s="43">
        <v>0</v>
      </c>
      <c r="L36" s="57">
        <v>0</v>
      </c>
    </row>
    <row r="37" spans="1:12" x14ac:dyDescent="0.35">
      <c r="A37" s="56" t="s">
        <v>211</v>
      </c>
      <c r="B37" s="39" t="s">
        <v>212</v>
      </c>
      <c r="C37" s="39" t="s">
        <v>43</v>
      </c>
      <c r="D37" s="40" t="s">
        <v>37</v>
      </c>
      <c r="E37" s="40" t="s">
        <v>83</v>
      </c>
      <c r="F37" s="41">
        <v>55</v>
      </c>
      <c r="G37" s="41">
        <v>55</v>
      </c>
      <c r="H37" s="42">
        <v>1</v>
      </c>
      <c r="I37" s="43">
        <v>2</v>
      </c>
      <c r="J37" s="43">
        <v>2</v>
      </c>
      <c r="K37" s="43">
        <v>0</v>
      </c>
      <c r="L37" s="57">
        <v>0</v>
      </c>
    </row>
    <row r="38" spans="1:12" x14ac:dyDescent="0.35">
      <c r="A38" s="58" t="s">
        <v>213</v>
      </c>
      <c r="B38" s="44" t="s">
        <v>214</v>
      </c>
      <c r="C38" s="44" t="s">
        <v>43</v>
      </c>
      <c r="D38" s="45" t="s">
        <v>37</v>
      </c>
      <c r="E38" s="45" t="s">
        <v>83</v>
      </c>
      <c r="F38" s="46">
        <v>1</v>
      </c>
      <c r="G38" s="46">
        <v>0</v>
      </c>
      <c r="H38" s="47">
        <v>0</v>
      </c>
      <c r="I38" s="48">
        <v>0</v>
      </c>
      <c r="J38" s="48">
        <v>0</v>
      </c>
      <c r="K38" s="48">
        <v>0</v>
      </c>
      <c r="L38" s="59">
        <v>0</v>
      </c>
    </row>
    <row r="39" spans="1:12" x14ac:dyDescent="0.35">
      <c r="A39" s="58" t="s">
        <v>217</v>
      </c>
      <c r="B39" s="44" t="s">
        <v>218</v>
      </c>
      <c r="C39" s="44" t="s">
        <v>43</v>
      </c>
      <c r="D39" s="45" t="s">
        <v>37</v>
      </c>
      <c r="E39" s="45" t="s">
        <v>102</v>
      </c>
      <c r="F39" s="46">
        <v>40</v>
      </c>
      <c r="G39" s="46">
        <v>41</v>
      </c>
      <c r="H39" s="47">
        <v>1</v>
      </c>
      <c r="I39" s="48">
        <v>1</v>
      </c>
      <c r="J39" s="48">
        <v>0</v>
      </c>
      <c r="K39" s="48">
        <v>0</v>
      </c>
      <c r="L39" s="59">
        <v>0</v>
      </c>
    </row>
    <row r="40" spans="1:12" x14ac:dyDescent="0.35">
      <c r="A40" s="58" t="s">
        <v>245</v>
      </c>
      <c r="B40" s="44" t="s">
        <v>246</v>
      </c>
      <c r="C40" s="44" t="s">
        <v>43</v>
      </c>
      <c r="D40" s="45" t="s">
        <v>37</v>
      </c>
      <c r="E40" s="45" t="s">
        <v>102</v>
      </c>
      <c r="F40" s="46">
        <v>40</v>
      </c>
      <c r="G40" s="46">
        <v>40</v>
      </c>
      <c r="H40" s="47">
        <v>1</v>
      </c>
      <c r="I40" s="48">
        <v>1</v>
      </c>
      <c r="J40" s="48">
        <v>1</v>
      </c>
      <c r="K40" s="48">
        <v>0</v>
      </c>
      <c r="L40" s="59">
        <v>0</v>
      </c>
    </row>
    <row r="41" spans="1:12" x14ac:dyDescent="0.35">
      <c r="A41" s="56" t="s">
        <v>94</v>
      </c>
      <c r="B41" s="39" t="s">
        <v>95</v>
      </c>
      <c r="C41" s="39" t="s">
        <v>44</v>
      </c>
      <c r="D41" s="40" t="s">
        <v>37</v>
      </c>
      <c r="E41" s="40" t="s">
        <v>80</v>
      </c>
      <c r="F41" s="41">
        <v>30</v>
      </c>
      <c r="G41" s="41">
        <v>31</v>
      </c>
      <c r="H41" s="42">
        <v>1</v>
      </c>
      <c r="I41" s="43">
        <v>1</v>
      </c>
      <c r="J41" s="43">
        <v>0</v>
      </c>
      <c r="K41" s="43">
        <v>1</v>
      </c>
      <c r="L41" s="57">
        <v>1</v>
      </c>
    </row>
    <row r="42" spans="1:12" x14ac:dyDescent="0.35">
      <c r="A42" s="58" t="s">
        <v>96</v>
      </c>
      <c r="B42" s="44" t="s">
        <v>97</v>
      </c>
      <c r="C42" s="44" t="s">
        <v>44</v>
      </c>
      <c r="D42" s="45" t="s">
        <v>37</v>
      </c>
      <c r="E42" s="45" t="s">
        <v>80</v>
      </c>
      <c r="F42" s="46">
        <v>1</v>
      </c>
      <c r="G42" s="46">
        <v>1</v>
      </c>
      <c r="H42" s="47">
        <v>1</v>
      </c>
      <c r="I42" s="48">
        <v>0</v>
      </c>
      <c r="J42" s="48">
        <v>0</v>
      </c>
      <c r="K42" s="48">
        <v>0</v>
      </c>
      <c r="L42" s="59">
        <v>0</v>
      </c>
    </row>
    <row r="43" spans="1:12" x14ac:dyDescent="0.35">
      <c r="A43" s="58" t="s">
        <v>129</v>
      </c>
      <c r="B43" s="44" t="s">
        <v>130</v>
      </c>
      <c r="C43" s="44" t="s">
        <v>44</v>
      </c>
      <c r="D43" s="45" t="s">
        <v>37</v>
      </c>
      <c r="E43" s="45" t="s">
        <v>80</v>
      </c>
      <c r="F43" s="46">
        <v>20</v>
      </c>
      <c r="G43" s="46">
        <v>21</v>
      </c>
      <c r="H43" s="47">
        <v>1</v>
      </c>
      <c r="I43" s="48">
        <v>1</v>
      </c>
      <c r="J43" s="48">
        <v>0</v>
      </c>
      <c r="K43" s="48">
        <v>1</v>
      </c>
      <c r="L43" s="59">
        <v>0</v>
      </c>
    </row>
    <row r="44" spans="1:12" x14ac:dyDescent="0.35">
      <c r="A44" s="58" t="s">
        <v>161</v>
      </c>
      <c r="B44" s="44" t="s">
        <v>162</v>
      </c>
      <c r="C44" s="44" t="s">
        <v>44</v>
      </c>
      <c r="D44" s="45" t="s">
        <v>37</v>
      </c>
      <c r="E44" s="45" t="s">
        <v>80</v>
      </c>
      <c r="F44" s="46">
        <v>20</v>
      </c>
      <c r="G44" s="46">
        <v>20</v>
      </c>
      <c r="H44" s="47">
        <v>1</v>
      </c>
      <c r="I44" s="48">
        <v>1</v>
      </c>
      <c r="J44" s="48">
        <v>1</v>
      </c>
      <c r="K44" s="48">
        <v>1</v>
      </c>
      <c r="L44" s="59">
        <v>0</v>
      </c>
    </row>
    <row r="45" spans="1:12" x14ac:dyDescent="0.35">
      <c r="A45" s="56" t="s">
        <v>175</v>
      </c>
      <c r="B45" s="39" t="s">
        <v>176</v>
      </c>
      <c r="C45" s="39" t="s">
        <v>44</v>
      </c>
      <c r="D45" s="40" t="s">
        <v>37</v>
      </c>
      <c r="E45" s="40" t="s">
        <v>80</v>
      </c>
      <c r="F45" s="41">
        <v>20</v>
      </c>
      <c r="G45" s="41">
        <v>20</v>
      </c>
      <c r="H45" s="42">
        <v>1</v>
      </c>
      <c r="I45" s="43">
        <v>1</v>
      </c>
      <c r="J45" s="43">
        <v>1</v>
      </c>
      <c r="K45" s="43">
        <v>1</v>
      </c>
      <c r="L45" s="57">
        <v>0</v>
      </c>
    </row>
    <row r="46" spans="1:12" x14ac:dyDescent="0.35">
      <c r="A46" s="56" t="s">
        <v>183</v>
      </c>
      <c r="B46" s="39" t="s">
        <v>184</v>
      </c>
      <c r="C46" s="39" t="s">
        <v>44</v>
      </c>
      <c r="D46" s="40" t="s">
        <v>37</v>
      </c>
      <c r="E46" s="40" t="s">
        <v>80</v>
      </c>
      <c r="F46" s="41">
        <v>40</v>
      </c>
      <c r="G46" s="41">
        <v>40</v>
      </c>
      <c r="H46" s="42">
        <v>1</v>
      </c>
      <c r="I46" s="43">
        <v>1</v>
      </c>
      <c r="J46" s="43">
        <v>1</v>
      </c>
      <c r="K46" s="43">
        <v>1</v>
      </c>
      <c r="L46" s="57">
        <v>0</v>
      </c>
    </row>
    <row r="47" spans="1:12" x14ac:dyDescent="0.35">
      <c r="A47" s="56" t="s">
        <v>187</v>
      </c>
      <c r="B47" s="39" t="s">
        <v>188</v>
      </c>
      <c r="C47" s="39" t="s">
        <v>44</v>
      </c>
      <c r="D47" s="40" t="s">
        <v>37</v>
      </c>
      <c r="E47" s="40" t="s">
        <v>80</v>
      </c>
      <c r="F47" s="41">
        <v>20</v>
      </c>
      <c r="G47" s="41">
        <v>20</v>
      </c>
      <c r="H47" s="42">
        <v>1</v>
      </c>
      <c r="I47" s="43">
        <v>1</v>
      </c>
      <c r="J47" s="43">
        <v>1</v>
      </c>
      <c r="K47" s="43">
        <v>1</v>
      </c>
      <c r="L47" s="57">
        <v>1</v>
      </c>
    </row>
    <row r="48" spans="1:12" ht="26" x14ac:dyDescent="0.35">
      <c r="A48" s="58" t="s">
        <v>189</v>
      </c>
      <c r="B48" s="44" t="s">
        <v>190</v>
      </c>
      <c r="C48" s="44" t="s">
        <v>44</v>
      </c>
      <c r="D48" s="45" t="s">
        <v>37</v>
      </c>
      <c r="E48" s="45" t="s">
        <v>80</v>
      </c>
      <c r="F48" s="46">
        <v>1</v>
      </c>
      <c r="G48" s="46">
        <v>1</v>
      </c>
      <c r="H48" s="47">
        <v>1</v>
      </c>
      <c r="I48" s="48">
        <v>0</v>
      </c>
      <c r="J48" s="48">
        <v>0</v>
      </c>
      <c r="K48" s="48">
        <v>0</v>
      </c>
      <c r="L48" s="59">
        <v>0</v>
      </c>
    </row>
    <row r="49" spans="1:12" x14ac:dyDescent="0.35">
      <c r="A49" s="58" t="s">
        <v>257</v>
      </c>
      <c r="B49" s="44" t="s">
        <v>258</v>
      </c>
      <c r="C49" s="44" t="s">
        <v>44</v>
      </c>
      <c r="D49" s="45" t="s">
        <v>37</v>
      </c>
      <c r="E49" s="45" t="s">
        <v>80</v>
      </c>
      <c r="F49" s="46">
        <v>25</v>
      </c>
      <c r="G49" s="46">
        <v>26</v>
      </c>
      <c r="H49" s="47">
        <v>1</v>
      </c>
      <c r="I49" s="48">
        <v>1</v>
      </c>
      <c r="J49" s="48">
        <v>0</v>
      </c>
      <c r="K49" s="48">
        <v>1</v>
      </c>
      <c r="L49" s="59">
        <v>1</v>
      </c>
    </row>
    <row r="50" spans="1:12" x14ac:dyDescent="0.35">
      <c r="A50" s="56" t="s">
        <v>259</v>
      </c>
      <c r="B50" s="39" t="s">
        <v>260</v>
      </c>
      <c r="C50" s="39" t="s">
        <v>44</v>
      </c>
      <c r="D50" s="40" t="s">
        <v>37</v>
      </c>
      <c r="E50" s="40" t="s">
        <v>80</v>
      </c>
      <c r="F50" s="41">
        <v>2</v>
      </c>
      <c r="G50" s="41">
        <v>0</v>
      </c>
      <c r="H50" s="42">
        <v>0</v>
      </c>
      <c r="I50" s="43">
        <v>0</v>
      </c>
      <c r="J50" s="43">
        <v>0</v>
      </c>
      <c r="K50" s="43">
        <v>0</v>
      </c>
      <c r="L50" s="57">
        <v>0</v>
      </c>
    </row>
    <row r="51" spans="1:12" ht="26" x14ac:dyDescent="0.35">
      <c r="A51" s="56" t="s">
        <v>131</v>
      </c>
      <c r="B51" s="39" t="s">
        <v>132</v>
      </c>
      <c r="C51" s="39" t="s">
        <v>45</v>
      </c>
      <c r="D51" s="40" t="s">
        <v>37</v>
      </c>
      <c r="E51" s="40" t="s">
        <v>102</v>
      </c>
      <c r="F51" s="41">
        <v>55</v>
      </c>
      <c r="G51" s="41">
        <v>55</v>
      </c>
      <c r="H51" s="42">
        <v>1</v>
      </c>
      <c r="I51" s="43">
        <v>2</v>
      </c>
      <c r="J51" s="43">
        <v>2</v>
      </c>
      <c r="K51" s="43">
        <v>2</v>
      </c>
      <c r="L51" s="57">
        <v>2</v>
      </c>
    </row>
    <row r="52" spans="1:12" x14ac:dyDescent="0.35">
      <c r="A52" s="58" t="s">
        <v>148</v>
      </c>
      <c r="B52" s="44" t="s">
        <v>149</v>
      </c>
      <c r="C52" s="44" t="s">
        <v>46</v>
      </c>
      <c r="D52" s="45" t="s">
        <v>37</v>
      </c>
      <c r="E52" s="45" t="s">
        <v>102</v>
      </c>
      <c r="F52" s="46">
        <v>130</v>
      </c>
      <c r="G52" s="46">
        <v>133</v>
      </c>
      <c r="H52" s="47">
        <v>1</v>
      </c>
      <c r="I52" s="48">
        <v>4</v>
      </c>
      <c r="J52" s="48">
        <v>1</v>
      </c>
      <c r="K52" s="48">
        <v>4</v>
      </c>
      <c r="L52" s="59">
        <v>4</v>
      </c>
    </row>
    <row r="53" spans="1:12" x14ac:dyDescent="0.35">
      <c r="A53" s="56" t="s">
        <v>150</v>
      </c>
      <c r="B53" s="39" t="s">
        <v>151</v>
      </c>
      <c r="C53" s="39" t="s">
        <v>46</v>
      </c>
      <c r="D53" s="40" t="s">
        <v>37</v>
      </c>
      <c r="E53" s="40" t="s">
        <v>102</v>
      </c>
      <c r="F53" s="41">
        <v>14</v>
      </c>
      <c r="G53" s="41">
        <v>14</v>
      </c>
      <c r="H53" s="42">
        <v>1</v>
      </c>
      <c r="I53" s="43">
        <v>0</v>
      </c>
      <c r="J53" s="43">
        <v>0</v>
      </c>
      <c r="K53" s="43">
        <v>0</v>
      </c>
      <c r="L53" s="57">
        <v>0</v>
      </c>
    </row>
    <row r="54" spans="1:12" x14ac:dyDescent="0.35">
      <c r="A54" s="56" t="s">
        <v>134</v>
      </c>
      <c r="B54" s="39" t="s">
        <v>135</v>
      </c>
      <c r="C54" s="39" t="s">
        <v>47</v>
      </c>
      <c r="D54" s="40" t="s">
        <v>37</v>
      </c>
      <c r="E54" s="40" t="s">
        <v>102</v>
      </c>
      <c r="F54" s="41">
        <v>40</v>
      </c>
      <c r="G54" s="41">
        <v>41</v>
      </c>
      <c r="H54" s="42">
        <v>1</v>
      </c>
      <c r="I54" s="43">
        <v>1</v>
      </c>
      <c r="J54" s="43">
        <v>0</v>
      </c>
      <c r="K54" s="43">
        <v>1</v>
      </c>
      <c r="L54" s="57">
        <v>1</v>
      </c>
    </row>
    <row r="55" spans="1:12" x14ac:dyDescent="0.35">
      <c r="A55" s="58" t="s">
        <v>201</v>
      </c>
      <c r="B55" s="44" t="s">
        <v>202</v>
      </c>
      <c r="C55" s="44" t="s">
        <v>47</v>
      </c>
      <c r="D55" s="45" t="s">
        <v>37</v>
      </c>
      <c r="E55" s="45" t="s">
        <v>102</v>
      </c>
      <c r="F55" s="46">
        <v>36</v>
      </c>
      <c r="G55" s="46">
        <v>36</v>
      </c>
      <c r="H55" s="47">
        <v>1</v>
      </c>
      <c r="I55" s="48">
        <v>1</v>
      </c>
      <c r="J55" s="48">
        <v>1</v>
      </c>
      <c r="K55" s="48">
        <v>1</v>
      </c>
      <c r="L55" s="59">
        <v>1</v>
      </c>
    </row>
    <row r="56" spans="1:12" x14ac:dyDescent="0.35">
      <c r="A56" s="56" t="s">
        <v>263</v>
      </c>
      <c r="B56" s="39" t="s">
        <v>264</v>
      </c>
      <c r="C56" s="39" t="s">
        <v>47</v>
      </c>
      <c r="D56" s="40" t="s">
        <v>37</v>
      </c>
      <c r="E56" s="40" t="s">
        <v>102</v>
      </c>
      <c r="F56" s="41">
        <v>30</v>
      </c>
      <c r="G56" s="41">
        <v>31</v>
      </c>
      <c r="H56" s="42">
        <v>1</v>
      </c>
      <c r="I56" s="43">
        <v>1</v>
      </c>
      <c r="J56" s="43">
        <v>0</v>
      </c>
      <c r="K56" s="43">
        <v>1</v>
      </c>
      <c r="L56" s="57">
        <v>1</v>
      </c>
    </row>
    <row r="57" spans="1:12" x14ac:dyDescent="0.35">
      <c r="A57" s="56" t="s">
        <v>81</v>
      </c>
      <c r="B57" s="39" t="s">
        <v>82</v>
      </c>
      <c r="C57" s="39" t="s">
        <v>48</v>
      </c>
      <c r="D57" s="40" t="s">
        <v>37</v>
      </c>
      <c r="E57" s="40" t="s">
        <v>83</v>
      </c>
      <c r="F57" s="41">
        <v>24</v>
      </c>
      <c r="G57" s="41">
        <v>25</v>
      </c>
      <c r="H57" s="42">
        <v>1</v>
      </c>
      <c r="I57" s="43">
        <v>1</v>
      </c>
      <c r="J57" s="43">
        <v>0</v>
      </c>
      <c r="K57" s="43">
        <v>1</v>
      </c>
      <c r="L57" s="57">
        <v>1</v>
      </c>
    </row>
    <row r="58" spans="1:12" x14ac:dyDescent="0.35">
      <c r="A58" s="58" t="s">
        <v>100</v>
      </c>
      <c r="B58" s="44" t="s">
        <v>101</v>
      </c>
      <c r="C58" s="44" t="s">
        <v>48</v>
      </c>
      <c r="D58" s="45" t="s">
        <v>37</v>
      </c>
      <c r="E58" s="45" t="s">
        <v>102</v>
      </c>
      <c r="F58" s="46">
        <v>40</v>
      </c>
      <c r="G58" s="46">
        <v>41</v>
      </c>
      <c r="H58" s="47">
        <v>1</v>
      </c>
      <c r="I58" s="48">
        <v>1</v>
      </c>
      <c r="J58" s="48">
        <v>0</v>
      </c>
      <c r="K58" s="48">
        <v>1</v>
      </c>
      <c r="L58" s="59">
        <v>1</v>
      </c>
    </row>
    <row r="59" spans="1:12" x14ac:dyDescent="0.35">
      <c r="A59" s="56" t="s">
        <v>123</v>
      </c>
      <c r="B59" s="39" t="s">
        <v>124</v>
      </c>
      <c r="C59" s="39" t="s">
        <v>48</v>
      </c>
      <c r="D59" s="40" t="s">
        <v>37</v>
      </c>
      <c r="E59" s="40" t="s">
        <v>83</v>
      </c>
      <c r="F59" s="41">
        <v>35</v>
      </c>
      <c r="G59" s="41">
        <v>36</v>
      </c>
      <c r="H59" s="42">
        <v>1</v>
      </c>
      <c r="I59" s="43">
        <v>1</v>
      </c>
      <c r="J59" s="43">
        <v>0</v>
      </c>
      <c r="K59" s="43">
        <v>1</v>
      </c>
      <c r="L59" s="57">
        <v>1</v>
      </c>
    </row>
    <row r="60" spans="1:12" x14ac:dyDescent="0.35">
      <c r="A60" s="58" t="s">
        <v>157</v>
      </c>
      <c r="B60" s="44" t="s">
        <v>158</v>
      </c>
      <c r="C60" s="44" t="s">
        <v>48</v>
      </c>
      <c r="D60" s="45" t="s">
        <v>37</v>
      </c>
      <c r="E60" s="45" t="s">
        <v>156</v>
      </c>
      <c r="F60" s="46">
        <v>40</v>
      </c>
      <c r="G60" s="46">
        <v>40</v>
      </c>
      <c r="H60" s="47">
        <v>1</v>
      </c>
      <c r="I60" s="48">
        <v>1</v>
      </c>
      <c r="J60" s="48">
        <v>1</v>
      </c>
      <c r="K60" s="48">
        <v>1</v>
      </c>
      <c r="L60" s="59">
        <v>1</v>
      </c>
    </row>
    <row r="61" spans="1:12" x14ac:dyDescent="0.35">
      <c r="A61" s="56" t="s">
        <v>199</v>
      </c>
      <c r="B61" s="39" t="s">
        <v>200</v>
      </c>
      <c r="C61" s="39" t="s">
        <v>48</v>
      </c>
      <c r="D61" s="40" t="s">
        <v>37</v>
      </c>
      <c r="E61" s="40" t="s">
        <v>83</v>
      </c>
      <c r="F61" s="41">
        <v>60</v>
      </c>
      <c r="G61" s="41">
        <v>60</v>
      </c>
      <c r="H61" s="42">
        <v>1</v>
      </c>
      <c r="I61" s="43">
        <v>2</v>
      </c>
      <c r="J61" s="43">
        <v>2</v>
      </c>
      <c r="K61" s="43">
        <v>2</v>
      </c>
      <c r="L61" s="57">
        <v>2</v>
      </c>
    </row>
    <row r="62" spans="1:12" x14ac:dyDescent="0.35">
      <c r="A62" s="56" t="s">
        <v>207</v>
      </c>
      <c r="B62" s="39" t="s">
        <v>208</v>
      </c>
      <c r="C62" s="39" t="s">
        <v>48</v>
      </c>
      <c r="D62" s="40" t="s">
        <v>37</v>
      </c>
      <c r="E62" s="40" t="s">
        <v>102</v>
      </c>
      <c r="F62" s="41">
        <v>22</v>
      </c>
      <c r="G62" s="41">
        <v>23</v>
      </c>
      <c r="H62" s="42">
        <v>1</v>
      </c>
      <c r="I62" s="43">
        <v>1</v>
      </c>
      <c r="J62" s="43">
        <v>0</v>
      </c>
      <c r="K62" s="43">
        <v>1</v>
      </c>
      <c r="L62" s="57">
        <v>1</v>
      </c>
    </row>
    <row r="63" spans="1:12" x14ac:dyDescent="0.35">
      <c r="A63" s="56" t="s">
        <v>219</v>
      </c>
      <c r="B63" s="39" t="s">
        <v>220</v>
      </c>
      <c r="C63" s="39" t="s">
        <v>48</v>
      </c>
      <c r="D63" s="40" t="s">
        <v>37</v>
      </c>
      <c r="E63" s="40" t="s">
        <v>83</v>
      </c>
      <c r="F63" s="41">
        <v>40</v>
      </c>
      <c r="G63" s="41">
        <v>41</v>
      </c>
      <c r="H63" s="42">
        <v>1</v>
      </c>
      <c r="I63" s="43">
        <v>1</v>
      </c>
      <c r="J63" s="43">
        <v>0</v>
      </c>
      <c r="K63" s="43">
        <v>1</v>
      </c>
      <c r="L63" s="57">
        <v>1</v>
      </c>
    </row>
    <row r="64" spans="1:12" x14ac:dyDescent="0.35">
      <c r="A64" s="56" t="s">
        <v>235</v>
      </c>
      <c r="B64" s="39" t="s">
        <v>236</v>
      </c>
      <c r="C64" s="39" t="s">
        <v>48</v>
      </c>
      <c r="D64" s="40" t="s">
        <v>37</v>
      </c>
      <c r="E64" s="40" t="s">
        <v>102</v>
      </c>
      <c r="F64" s="41">
        <v>30</v>
      </c>
      <c r="G64" s="41">
        <v>31</v>
      </c>
      <c r="H64" s="42">
        <v>1</v>
      </c>
      <c r="I64" s="43">
        <v>1</v>
      </c>
      <c r="J64" s="43">
        <v>0</v>
      </c>
      <c r="K64" s="43">
        <v>1</v>
      </c>
      <c r="L64" s="57">
        <v>1</v>
      </c>
    </row>
    <row r="65" spans="1:12" x14ac:dyDescent="0.35">
      <c r="A65" s="56" t="s">
        <v>247</v>
      </c>
      <c r="B65" s="39" t="s">
        <v>248</v>
      </c>
      <c r="C65" s="39" t="s">
        <v>48</v>
      </c>
      <c r="D65" s="40" t="s">
        <v>37</v>
      </c>
      <c r="E65" s="40" t="s">
        <v>102</v>
      </c>
      <c r="F65" s="41">
        <v>30</v>
      </c>
      <c r="G65" s="41">
        <v>31</v>
      </c>
      <c r="H65" s="42">
        <v>1</v>
      </c>
      <c r="I65" s="43">
        <v>1</v>
      </c>
      <c r="J65" s="43">
        <v>0</v>
      </c>
      <c r="K65" s="43">
        <v>1</v>
      </c>
      <c r="L65" s="57">
        <v>1</v>
      </c>
    </row>
    <row r="66" spans="1:12" x14ac:dyDescent="0.35">
      <c r="A66" s="58" t="s">
        <v>185</v>
      </c>
      <c r="B66" s="44" t="s">
        <v>186</v>
      </c>
      <c r="C66" s="44" t="s">
        <v>49</v>
      </c>
      <c r="D66" s="45" t="s">
        <v>37</v>
      </c>
      <c r="E66" s="45" t="s">
        <v>80</v>
      </c>
      <c r="F66" s="46">
        <v>20</v>
      </c>
      <c r="G66" s="46">
        <v>21</v>
      </c>
      <c r="H66" s="47">
        <v>1</v>
      </c>
      <c r="I66" s="48">
        <v>1</v>
      </c>
      <c r="J66" s="48">
        <v>0</v>
      </c>
      <c r="K66" s="48">
        <v>0</v>
      </c>
      <c r="L66" s="59">
        <v>0</v>
      </c>
    </row>
    <row r="67" spans="1:12" x14ac:dyDescent="0.35">
      <c r="A67" s="58" t="s">
        <v>197</v>
      </c>
      <c r="B67" s="44" t="s">
        <v>198</v>
      </c>
      <c r="C67" s="44" t="s">
        <v>49</v>
      </c>
      <c r="D67" s="45" t="s">
        <v>37</v>
      </c>
      <c r="E67" s="45" t="s">
        <v>80</v>
      </c>
      <c r="F67" s="46">
        <v>30</v>
      </c>
      <c r="G67" s="46">
        <v>31</v>
      </c>
      <c r="H67" s="47">
        <v>1</v>
      </c>
      <c r="I67" s="48">
        <v>1</v>
      </c>
      <c r="J67" s="48">
        <v>0</v>
      </c>
      <c r="K67" s="48">
        <v>1</v>
      </c>
      <c r="L67" s="59">
        <v>1</v>
      </c>
    </row>
    <row r="68" spans="1:12" x14ac:dyDescent="0.35">
      <c r="A68" s="58" t="s">
        <v>225</v>
      </c>
      <c r="B68" s="44" t="s">
        <v>226</v>
      </c>
      <c r="C68" s="44" t="s">
        <v>49</v>
      </c>
      <c r="D68" s="45" t="s">
        <v>37</v>
      </c>
      <c r="E68" s="45" t="s">
        <v>80</v>
      </c>
      <c r="F68" s="46">
        <v>20</v>
      </c>
      <c r="G68" s="46">
        <v>21</v>
      </c>
      <c r="H68" s="47">
        <v>1</v>
      </c>
      <c r="I68" s="48">
        <v>1</v>
      </c>
      <c r="J68" s="48">
        <v>0</v>
      </c>
      <c r="K68" s="48">
        <v>1</v>
      </c>
      <c r="L68" s="59">
        <v>1</v>
      </c>
    </row>
    <row r="69" spans="1:12" x14ac:dyDescent="0.35">
      <c r="A69" s="58" t="s">
        <v>88</v>
      </c>
      <c r="B69" s="44" t="s">
        <v>89</v>
      </c>
      <c r="C69" s="44" t="s">
        <v>50</v>
      </c>
      <c r="D69" s="45" t="s">
        <v>37</v>
      </c>
      <c r="E69" s="45" t="s">
        <v>80</v>
      </c>
      <c r="F69" s="46">
        <v>90</v>
      </c>
      <c r="G69" s="46">
        <v>90</v>
      </c>
      <c r="H69" s="47">
        <v>1</v>
      </c>
      <c r="I69" s="48">
        <v>3</v>
      </c>
      <c r="J69" s="48">
        <v>3</v>
      </c>
      <c r="K69" s="48">
        <v>0</v>
      </c>
      <c r="L69" s="59">
        <v>0</v>
      </c>
    </row>
    <row r="70" spans="1:12" x14ac:dyDescent="0.35">
      <c r="A70" s="56" t="s">
        <v>98</v>
      </c>
      <c r="B70" s="39" t="s">
        <v>99</v>
      </c>
      <c r="C70" s="39" t="s">
        <v>50</v>
      </c>
      <c r="D70" s="40" t="s">
        <v>37</v>
      </c>
      <c r="E70" s="40" t="s">
        <v>80</v>
      </c>
      <c r="F70" s="41">
        <v>35</v>
      </c>
      <c r="G70" s="41">
        <v>36</v>
      </c>
      <c r="H70" s="42">
        <v>1</v>
      </c>
      <c r="I70" s="43">
        <v>1</v>
      </c>
      <c r="J70" s="43">
        <v>0</v>
      </c>
      <c r="K70" s="43">
        <v>0</v>
      </c>
      <c r="L70" s="57">
        <v>0</v>
      </c>
    </row>
    <row r="71" spans="1:12" x14ac:dyDescent="0.35">
      <c r="A71" s="58" t="s">
        <v>109</v>
      </c>
      <c r="B71" s="44" t="s">
        <v>110</v>
      </c>
      <c r="C71" s="44" t="s">
        <v>50</v>
      </c>
      <c r="D71" s="45" t="s">
        <v>37</v>
      </c>
      <c r="E71" s="45" t="s">
        <v>80</v>
      </c>
      <c r="F71" s="46">
        <v>20</v>
      </c>
      <c r="G71" s="46">
        <v>21</v>
      </c>
      <c r="H71" s="47">
        <v>1</v>
      </c>
      <c r="I71" s="48">
        <v>1</v>
      </c>
      <c r="J71" s="48">
        <v>0</v>
      </c>
      <c r="K71" s="48">
        <v>0</v>
      </c>
      <c r="L71" s="59">
        <v>0</v>
      </c>
    </row>
    <row r="72" spans="1:12" x14ac:dyDescent="0.35">
      <c r="A72" s="56" t="s">
        <v>119</v>
      </c>
      <c r="B72" s="39" t="s">
        <v>120</v>
      </c>
      <c r="C72" s="39" t="s">
        <v>50</v>
      </c>
      <c r="D72" s="40" t="s">
        <v>37</v>
      </c>
      <c r="E72" s="40" t="s">
        <v>80</v>
      </c>
      <c r="F72" s="41">
        <v>20</v>
      </c>
      <c r="G72" s="41">
        <v>20</v>
      </c>
      <c r="H72" s="42">
        <v>1</v>
      </c>
      <c r="I72" s="43">
        <v>1</v>
      </c>
      <c r="J72" s="43">
        <v>1</v>
      </c>
      <c r="K72" s="43">
        <v>0</v>
      </c>
      <c r="L72" s="57">
        <v>0</v>
      </c>
    </row>
    <row r="73" spans="1:12" x14ac:dyDescent="0.35">
      <c r="A73" s="58" t="s">
        <v>136</v>
      </c>
      <c r="B73" s="44" t="s">
        <v>137</v>
      </c>
      <c r="C73" s="44" t="s">
        <v>50</v>
      </c>
      <c r="D73" s="45" t="s">
        <v>37</v>
      </c>
      <c r="E73" s="45" t="s">
        <v>80</v>
      </c>
      <c r="F73" s="46">
        <v>40</v>
      </c>
      <c r="G73" s="46">
        <v>41</v>
      </c>
      <c r="H73" s="47">
        <v>1</v>
      </c>
      <c r="I73" s="48">
        <v>1</v>
      </c>
      <c r="J73" s="48">
        <v>0</v>
      </c>
      <c r="K73" s="48">
        <v>0</v>
      </c>
      <c r="L73" s="59">
        <v>0</v>
      </c>
    </row>
    <row r="74" spans="1:12" x14ac:dyDescent="0.35">
      <c r="A74" s="58" t="s">
        <v>140</v>
      </c>
      <c r="B74" s="44" t="s">
        <v>141</v>
      </c>
      <c r="C74" s="44" t="s">
        <v>50</v>
      </c>
      <c r="D74" s="45" t="s">
        <v>37</v>
      </c>
      <c r="E74" s="45" t="s">
        <v>80</v>
      </c>
      <c r="F74" s="46">
        <v>30</v>
      </c>
      <c r="G74" s="46">
        <v>31</v>
      </c>
      <c r="H74" s="47">
        <v>1</v>
      </c>
      <c r="I74" s="48">
        <v>1</v>
      </c>
      <c r="J74" s="48">
        <v>0</v>
      </c>
      <c r="K74" s="48">
        <v>0</v>
      </c>
      <c r="L74" s="59">
        <v>0</v>
      </c>
    </row>
    <row r="75" spans="1:12" x14ac:dyDescent="0.35">
      <c r="A75" s="56" t="s">
        <v>159</v>
      </c>
      <c r="B75" s="39" t="s">
        <v>160</v>
      </c>
      <c r="C75" s="39" t="s">
        <v>50</v>
      </c>
      <c r="D75" s="40" t="s">
        <v>37</v>
      </c>
      <c r="E75" s="40" t="s">
        <v>80</v>
      </c>
      <c r="F75" s="41">
        <v>30</v>
      </c>
      <c r="G75" s="41">
        <v>31</v>
      </c>
      <c r="H75" s="42">
        <v>1</v>
      </c>
      <c r="I75" s="43">
        <v>1</v>
      </c>
      <c r="J75" s="43">
        <v>0</v>
      </c>
      <c r="K75" s="43">
        <v>0</v>
      </c>
      <c r="L75" s="57">
        <v>0</v>
      </c>
    </row>
    <row r="76" spans="1:12" x14ac:dyDescent="0.35">
      <c r="A76" s="58" t="s">
        <v>177</v>
      </c>
      <c r="B76" s="44" t="s">
        <v>178</v>
      </c>
      <c r="C76" s="44" t="s">
        <v>50</v>
      </c>
      <c r="D76" s="45" t="s">
        <v>37</v>
      </c>
      <c r="E76" s="45" t="s">
        <v>80</v>
      </c>
      <c r="F76" s="46">
        <v>25</v>
      </c>
      <c r="G76" s="46">
        <v>25</v>
      </c>
      <c r="H76" s="47">
        <v>1</v>
      </c>
      <c r="I76" s="48">
        <v>1</v>
      </c>
      <c r="J76" s="48">
        <v>1</v>
      </c>
      <c r="K76" s="48">
        <v>0</v>
      </c>
      <c r="L76" s="59">
        <v>0</v>
      </c>
    </row>
    <row r="77" spans="1:12" x14ac:dyDescent="0.35">
      <c r="A77" s="58" t="s">
        <v>261</v>
      </c>
      <c r="B77" s="44" t="s">
        <v>262</v>
      </c>
      <c r="C77" s="44" t="s">
        <v>50</v>
      </c>
      <c r="D77" s="45" t="s">
        <v>37</v>
      </c>
      <c r="E77" s="45" t="s">
        <v>80</v>
      </c>
      <c r="F77" s="46">
        <v>30</v>
      </c>
      <c r="G77" s="46">
        <v>30</v>
      </c>
      <c r="H77" s="47">
        <v>1</v>
      </c>
      <c r="I77" s="48">
        <v>1</v>
      </c>
      <c r="J77" s="48">
        <v>1</v>
      </c>
      <c r="K77" s="48">
        <v>0</v>
      </c>
      <c r="L77" s="59">
        <v>0</v>
      </c>
    </row>
    <row r="78" spans="1:12" x14ac:dyDescent="0.35">
      <c r="A78" s="58" t="s">
        <v>78</v>
      </c>
      <c r="B78" s="44" t="s">
        <v>79</v>
      </c>
      <c r="C78" s="44" t="s">
        <v>51</v>
      </c>
      <c r="D78" s="45" t="s">
        <v>37</v>
      </c>
      <c r="E78" s="45" t="s">
        <v>80</v>
      </c>
      <c r="F78" s="46">
        <v>30</v>
      </c>
      <c r="G78" s="46">
        <v>30</v>
      </c>
      <c r="H78" s="47">
        <v>1</v>
      </c>
      <c r="I78" s="48">
        <v>1</v>
      </c>
      <c r="J78" s="48">
        <v>1</v>
      </c>
      <c r="K78" s="48">
        <v>1</v>
      </c>
      <c r="L78" s="59">
        <v>1</v>
      </c>
    </row>
    <row r="79" spans="1:12" x14ac:dyDescent="0.35">
      <c r="A79" s="56" t="s">
        <v>115</v>
      </c>
      <c r="B79" s="39" t="s">
        <v>116</v>
      </c>
      <c r="C79" s="39" t="s">
        <v>51</v>
      </c>
      <c r="D79" s="40" t="s">
        <v>37</v>
      </c>
      <c r="E79" s="40" t="s">
        <v>80</v>
      </c>
      <c r="F79" s="41">
        <v>90</v>
      </c>
      <c r="G79" s="41">
        <v>90</v>
      </c>
      <c r="H79" s="42">
        <v>1</v>
      </c>
      <c r="I79" s="43">
        <v>3</v>
      </c>
      <c r="J79" s="43">
        <v>3</v>
      </c>
      <c r="K79" s="43">
        <v>3</v>
      </c>
      <c r="L79" s="57">
        <v>3</v>
      </c>
    </row>
    <row r="80" spans="1:12" x14ac:dyDescent="0.35">
      <c r="A80" s="56" t="s">
        <v>142</v>
      </c>
      <c r="B80" s="39" t="s">
        <v>143</v>
      </c>
      <c r="C80" s="39" t="s">
        <v>51</v>
      </c>
      <c r="D80" s="40" t="s">
        <v>37</v>
      </c>
      <c r="E80" s="40" t="s">
        <v>80</v>
      </c>
      <c r="F80" s="41">
        <v>100</v>
      </c>
      <c r="G80" s="41">
        <v>100</v>
      </c>
      <c r="H80" s="42">
        <v>1</v>
      </c>
      <c r="I80" s="43">
        <v>3</v>
      </c>
      <c r="J80" s="43">
        <v>3</v>
      </c>
      <c r="K80" s="43">
        <v>3</v>
      </c>
      <c r="L80" s="57">
        <v>3</v>
      </c>
    </row>
    <row r="81" spans="1:12" x14ac:dyDescent="0.35">
      <c r="A81" s="56" t="s">
        <v>146</v>
      </c>
      <c r="B81" s="39" t="s">
        <v>147</v>
      </c>
      <c r="C81" s="39" t="s">
        <v>52</v>
      </c>
      <c r="D81" s="40" t="s">
        <v>37</v>
      </c>
      <c r="E81" s="40" t="s">
        <v>83</v>
      </c>
      <c r="F81" s="41">
        <v>30</v>
      </c>
      <c r="G81" s="41">
        <v>30</v>
      </c>
      <c r="H81" s="42">
        <v>1</v>
      </c>
      <c r="I81" s="43">
        <v>1</v>
      </c>
      <c r="J81" s="43">
        <v>1</v>
      </c>
      <c r="K81" s="43">
        <v>1</v>
      </c>
      <c r="L81" s="57">
        <v>0</v>
      </c>
    </row>
    <row r="82" spans="1:12" x14ac:dyDescent="0.35">
      <c r="A82" s="58" t="s">
        <v>165</v>
      </c>
      <c r="B82" s="44" t="s">
        <v>166</v>
      </c>
      <c r="C82" s="44" t="s">
        <v>52</v>
      </c>
      <c r="D82" s="45" t="s">
        <v>37</v>
      </c>
      <c r="E82" s="45" t="s">
        <v>83</v>
      </c>
      <c r="F82" s="46">
        <v>40</v>
      </c>
      <c r="G82" s="46">
        <v>40</v>
      </c>
      <c r="H82" s="47">
        <v>1</v>
      </c>
      <c r="I82" s="48">
        <v>1</v>
      </c>
      <c r="J82" s="48">
        <v>1</v>
      </c>
      <c r="K82" s="48">
        <v>1</v>
      </c>
      <c r="L82" s="59">
        <v>1</v>
      </c>
    </row>
    <row r="83" spans="1:12" x14ac:dyDescent="0.35">
      <c r="A83" s="56" t="s">
        <v>215</v>
      </c>
      <c r="B83" s="39" t="s">
        <v>216</v>
      </c>
      <c r="C83" s="39" t="s">
        <v>52</v>
      </c>
      <c r="D83" s="40" t="s">
        <v>37</v>
      </c>
      <c r="E83" s="40" t="s">
        <v>83</v>
      </c>
      <c r="F83" s="41">
        <v>70</v>
      </c>
      <c r="G83" s="41">
        <v>70</v>
      </c>
      <c r="H83" s="42">
        <v>1</v>
      </c>
      <c r="I83" s="43">
        <v>2</v>
      </c>
      <c r="J83" s="43">
        <v>2</v>
      </c>
      <c r="K83" s="43">
        <v>2</v>
      </c>
      <c r="L83" s="57">
        <v>2</v>
      </c>
    </row>
    <row r="84" spans="1:12" x14ac:dyDescent="0.35">
      <c r="A84" s="56" t="s">
        <v>251</v>
      </c>
      <c r="B84" s="39" t="s">
        <v>252</v>
      </c>
      <c r="C84" s="39" t="s">
        <v>52</v>
      </c>
      <c r="D84" s="40" t="s">
        <v>37</v>
      </c>
      <c r="E84" s="40" t="s">
        <v>83</v>
      </c>
      <c r="F84" s="41">
        <v>40</v>
      </c>
      <c r="G84" s="41">
        <v>41</v>
      </c>
      <c r="H84" s="42">
        <v>1</v>
      </c>
      <c r="I84" s="43">
        <v>1</v>
      </c>
      <c r="J84" s="43">
        <v>0</v>
      </c>
      <c r="K84" s="43">
        <v>1</v>
      </c>
      <c r="L84" s="57">
        <v>1</v>
      </c>
    </row>
    <row r="85" spans="1:12" x14ac:dyDescent="0.35">
      <c r="A85" s="56" t="s">
        <v>239</v>
      </c>
      <c r="B85" s="39" t="s">
        <v>240</v>
      </c>
      <c r="C85" s="39" t="s">
        <v>53</v>
      </c>
      <c r="D85" s="40" t="s">
        <v>37</v>
      </c>
      <c r="E85" s="40" t="s">
        <v>80</v>
      </c>
      <c r="F85" s="41">
        <v>170</v>
      </c>
      <c r="G85" s="41">
        <v>170</v>
      </c>
      <c r="H85" s="42">
        <v>1</v>
      </c>
      <c r="I85" s="43">
        <v>5</v>
      </c>
      <c r="J85" s="43">
        <v>5</v>
      </c>
      <c r="K85" s="43">
        <v>0</v>
      </c>
      <c r="L85" s="57">
        <v>0</v>
      </c>
    </row>
    <row r="86" spans="1:12" x14ac:dyDescent="0.35">
      <c r="A86" s="58" t="s">
        <v>133</v>
      </c>
      <c r="B86" s="44" t="s">
        <v>132</v>
      </c>
      <c r="C86" s="44" t="s">
        <v>54</v>
      </c>
      <c r="D86" s="45" t="s">
        <v>37</v>
      </c>
      <c r="E86" s="45" t="s">
        <v>102</v>
      </c>
      <c r="F86" s="46">
        <v>50</v>
      </c>
      <c r="G86" s="46">
        <v>50</v>
      </c>
      <c r="H86" s="47">
        <v>1</v>
      </c>
      <c r="I86" s="48">
        <v>2</v>
      </c>
      <c r="J86" s="48">
        <v>2</v>
      </c>
      <c r="K86" s="48">
        <v>2</v>
      </c>
      <c r="L86" s="59">
        <v>2</v>
      </c>
    </row>
    <row r="87" spans="1:12" x14ac:dyDescent="0.35">
      <c r="A87" s="58" t="s">
        <v>209</v>
      </c>
      <c r="B87" s="44" t="s">
        <v>210</v>
      </c>
      <c r="C87" s="44" t="s">
        <v>54</v>
      </c>
      <c r="D87" s="45" t="s">
        <v>37</v>
      </c>
      <c r="E87" s="45" t="s">
        <v>83</v>
      </c>
      <c r="F87" s="46">
        <v>50</v>
      </c>
      <c r="G87" s="46">
        <v>51</v>
      </c>
      <c r="H87" s="47">
        <v>1</v>
      </c>
      <c r="I87" s="48">
        <v>2</v>
      </c>
      <c r="J87" s="48">
        <v>1</v>
      </c>
      <c r="K87" s="48">
        <v>2</v>
      </c>
      <c r="L87" s="59">
        <v>2</v>
      </c>
    </row>
    <row r="88" spans="1:12" x14ac:dyDescent="0.35">
      <c r="A88" s="56" t="s">
        <v>243</v>
      </c>
      <c r="B88" s="39" t="s">
        <v>244</v>
      </c>
      <c r="C88" s="39" t="s">
        <v>54</v>
      </c>
      <c r="D88" s="40" t="s">
        <v>37</v>
      </c>
      <c r="E88" s="40" t="s">
        <v>83</v>
      </c>
      <c r="F88" s="41">
        <v>35</v>
      </c>
      <c r="G88" s="41">
        <v>36</v>
      </c>
      <c r="H88" s="42">
        <v>1</v>
      </c>
      <c r="I88" s="43">
        <v>1</v>
      </c>
      <c r="J88" s="43">
        <v>0</v>
      </c>
      <c r="K88" s="43">
        <v>1</v>
      </c>
      <c r="L88" s="57">
        <v>1</v>
      </c>
    </row>
    <row r="89" spans="1:12" x14ac:dyDescent="0.35">
      <c r="A89" s="58" t="s">
        <v>84</v>
      </c>
      <c r="B89" s="44" t="s">
        <v>85</v>
      </c>
      <c r="C89" s="44" t="s">
        <v>55</v>
      </c>
      <c r="D89" s="45" t="s">
        <v>37</v>
      </c>
      <c r="E89" s="45" t="s">
        <v>80</v>
      </c>
      <c r="F89" s="46">
        <v>20</v>
      </c>
      <c r="G89" s="46">
        <v>21</v>
      </c>
      <c r="H89" s="47">
        <v>1</v>
      </c>
      <c r="I89" s="48">
        <v>1</v>
      </c>
      <c r="J89" s="48">
        <v>0</v>
      </c>
      <c r="K89" s="48">
        <v>1</v>
      </c>
      <c r="L89" s="59">
        <v>1</v>
      </c>
    </row>
    <row r="90" spans="1:12" x14ac:dyDescent="0.35">
      <c r="A90" s="58" t="s">
        <v>92</v>
      </c>
      <c r="B90" s="44" t="s">
        <v>93</v>
      </c>
      <c r="C90" s="44" t="s">
        <v>55</v>
      </c>
      <c r="D90" s="45" t="s">
        <v>37</v>
      </c>
      <c r="E90" s="45" t="s">
        <v>80</v>
      </c>
      <c r="F90" s="46">
        <v>20</v>
      </c>
      <c r="G90" s="46">
        <v>20</v>
      </c>
      <c r="H90" s="47">
        <v>1</v>
      </c>
      <c r="I90" s="48">
        <v>1</v>
      </c>
      <c r="J90" s="48">
        <v>1</v>
      </c>
      <c r="K90" s="48">
        <v>1</v>
      </c>
      <c r="L90" s="59">
        <v>1</v>
      </c>
    </row>
    <row r="91" spans="1:12" x14ac:dyDescent="0.35">
      <c r="A91" s="56" t="s">
        <v>231</v>
      </c>
      <c r="B91" s="39" t="s">
        <v>232</v>
      </c>
      <c r="C91" s="39" t="s">
        <v>55</v>
      </c>
      <c r="D91" s="40" t="s">
        <v>37</v>
      </c>
      <c r="E91" s="40" t="s">
        <v>83</v>
      </c>
      <c r="F91" s="41">
        <v>20</v>
      </c>
      <c r="G91" s="41">
        <v>21</v>
      </c>
      <c r="H91" s="42">
        <v>1</v>
      </c>
      <c r="I91" s="43">
        <v>1</v>
      </c>
      <c r="J91" s="43">
        <v>0</v>
      </c>
      <c r="K91" s="43">
        <v>1</v>
      </c>
      <c r="L91" s="57">
        <v>1</v>
      </c>
    </row>
    <row r="92" spans="1:12" ht="26" x14ac:dyDescent="0.35">
      <c r="A92" s="58" t="s">
        <v>233</v>
      </c>
      <c r="B92" s="44" t="s">
        <v>234</v>
      </c>
      <c r="C92" s="44" t="s">
        <v>55</v>
      </c>
      <c r="D92" s="45" t="s">
        <v>37</v>
      </c>
      <c r="E92" s="45" t="s">
        <v>80</v>
      </c>
      <c r="F92" s="46">
        <v>25</v>
      </c>
      <c r="G92" s="46">
        <v>26</v>
      </c>
      <c r="H92" s="47">
        <v>1</v>
      </c>
      <c r="I92" s="48">
        <v>1</v>
      </c>
      <c r="J92" s="48">
        <v>0</v>
      </c>
      <c r="K92" s="48">
        <v>1</v>
      </c>
      <c r="L92" s="59">
        <v>1</v>
      </c>
    </row>
    <row r="93" spans="1:12" x14ac:dyDescent="0.35">
      <c r="A93" s="56" t="s">
        <v>227</v>
      </c>
      <c r="B93" s="39" t="s">
        <v>228</v>
      </c>
      <c r="C93" s="39" t="s">
        <v>55</v>
      </c>
      <c r="D93" s="40" t="s">
        <v>37</v>
      </c>
      <c r="E93" s="40" t="s">
        <v>80</v>
      </c>
      <c r="F93" s="41">
        <v>20</v>
      </c>
      <c r="G93" s="41">
        <v>21</v>
      </c>
      <c r="H93" s="42">
        <v>1</v>
      </c>
      <c r="I93" s="43">
        <v>1</v>
      </c>
      <c r="J93" s="43">
        <v>0</v>
      </c>
      <c r="K93" s="43">
        <v>1</v>
      </c>
      <c r="L93" s="57">
        <v>1</v>
      </c>
    </row>
    <row r="94" spans="1:12" x14ac:dyDescent="0.35">
      <c r="A94" s="58" t="s">
        <v>229</v>
      </c>
      <c r="B94" s="44" t="s">
        <v>230</v>
      </c>
      <c r="C94" s="44" t="s">
        <v>55</v>
      </c>
      <c r="D94" s="45" t="s">
        <v>37</v>
      </c>
      <c r="E94" s="45" t="s">
        <v>80</v>
      </c>
      <c r="F94" s="46">
        <v>20</v>
      </c>
      <c r="G94" s="46">
        <v>21</v>
      </c>
      <c r="H94" s="47">
        <v>1</v>
      </c>
      <c r="I94" s="48">
        <v>1</v>
      </c>
      <c r="J94" s="48">
        <v>0</v>
      </c>
      <c r="K94" s="48">
        <v>1</v>
      </c>
      <c r="L94" s="59">
        <v>1</v>
      </c>
    </row>
    <row r="95" spans="1:12" x14ac:dyDescent="0.35">
      <c r="A95" s="58" t="s">
        <v>237</v>
      </c>
      <c r="B95" s="44" t="s">
        <v>238</v>
      </c>
      <c r="C95" s="44" t="s">
        <v>55</v>
      </c>
      <c r="D95" s="45" t="s">
        <v>37</v>
      </c>
      <c r="E95" s="45" t="s">
        <v>80</v>
      </c>
      <c r="F95" s="46">
        <v>30</v>
      </c>
      <c r="G95" s="46">
        <v>31</v>
      </c>
      <c r="H95" s="47">
        <v>1</v>
      </c>
      <c r="I95" s="48">
        <v>1</v>
      </c>
      <c r="J95" s="48">
        <v>0</v>
      </c>
      <c r="K95" s="48">
        <v>1</v>
      </c>
      <c r="L95" s="59">
        <v>1</v>
      </c>
    </row>
    <row r="96" spans="1:12" x14ac:dyDescent="0.35">
      <c r="A96" s="58" t="s">
        <v>241</v>
      </c>
      <c r="B96" s="44" t="s">
        <v>242</v>
      </c>
      <c r="C96" s="44" t="s">
        <v>55</v>
      </c>
      <c r="D96" s="45" t="s">
        <v>37</v>
      </c>
      <c r="E96" s="45" t="s">
        <v>80</v>
      </c>
      <c r="F96" s="46">
        <v>20</v>
      </c>
      <c r="G96" s="46">
        <v>21</v>
      </c>
      <c r="H96" s="47">
        <v>1</v>
      </c>
      <c r="I96" s="48">
        <v>1</v>
      </c>
      <c r="J96" s="48">
        <v>0</v>
      </c>
      <c r="K96" s="48">
        <v>1</v>
      </c>
      <c r="L96" s="59">
        <v>1</v>
      </c>
    </row>
    <row r="97" spans="1:12" x14ac:dyDescent="0.35">
      <c r="A97" s="58" t="s">
        <v>265</v>
      </c>
      <c r="B97" s="44" t="s">
        <v>266</v>
      </c>
      <c r="C97" s="44" t="s">
        <v>55</v>
      </c>
      <c r="D97" s="45" t="s">
        <v>37</v>
      </c>
      <c r="E97" s="45" t="s">
        <v>80</v>
      </c>
      <c r="F97" s="46">
        <v>20</v>
      </c>
      <c r="G97" s="46">
        <v>21</v>
      </c>
      <c r="H97" s="47">
        <v>1</v>
      </c>
      <c r="I97" s="48">
        <v>1</v>
      </c>
      <c r="J97" s="48">
        <v>0</v>
      </c>
      <c r="K97" s="48">
        <v>1</v>
      </c>
      <c r="L97" s="59">
        <v>1</v>
      </c>
    </row>
    <row r="98" spans="1:12" x14ac:dyDescent="0.35">
      <c r="A98" s="56" t="s">
        <v>275</v>
      </c>
      <c r="B98" s="39" t="s">
        <v>276</v>
      </c>
      <c r="C98" s="39" t="s">
        <v>56</v>
      </c>
      <c r="D98" s="40" t="s">
        <v>57</v>
      </c>
      <c r="E98" s="40" t="s">
        <v>269</v>
      </c>
      <c r="F98" s="41">
        <v>30</v>
      </c>
      <c r="G98" s="41">
        <v>31</v>
      </c>
      <c r="H98" s="42">
        <v>1</v>
      </c>
      <c r="I98" s="43">
        <v>1</v>
      </c>
      <c r="J98" s="43">
        <v>0</v>
      </c>
      <c r="K98" s="43">
        <v>1</v>
      </c>
      <c r="L98" s="57">
        <v>1</v>
      </c>
    </row>
    <row r="99" spans="1:12" x14ac:dyDescent="0.35">
      <c r="A99" s="58" t="s">
        <v>321</v>
      </c>
      <c r="B99" s="44" t="s">
        <v>322</v>
      </c>
      <c r="C99" s="44" t="s">
        <v>56</v>
      </c>
      <c r="D99" s="45" t="s">
        <v>57</v>
      </c>
      <c r="E99" s="45" t="s">
        <v>269</v>
      </c>
      <c r="F99" s="46">
        <v>25</v>
      </c>
      <c r="G99" s="46">
        <v>26</v>
      </c>
      <c r="H99" s="47">
        <v>1</v>
      </c>
      <c r="I99" s="48">
        <v>1</v>
      </c>
      <c r="J99" s="48">
        <v>0</v>
      </c>
      <c r="K99" s="48">
        <v>1</v>
      </c>
      <c r="L99" s="59">
        <v>1</v>
      </c>
    </row>
    <row r="100" spans="1:12" x14ac:dyDescent="0.35">
      <c r="A100" s="58" t="s">
        <v>348</v>
      </c>
      <c r="B100" s="44" t="s">
        <v>349</v>
      </c>
      <c r="C100" s="44" t="s">
        <v>56</v>
      </c>
      <c r="D100" s="45" t="s">
        <v>57</v>
      </c>
      <c r="E100" s="45" t="s">
        <v>269</v>
      </c>
      <c r="F100" s="46">
        <v>40</v>
      </c>
      <c r="G100" s="46">
        <v>41</v>
      </c>
      <c r="H100" s="47">
        <v>1</v>
      </c>
      <c r="I100" s="48">
        <v>1</v>
      </c>
      <c r="J100" s="48">
        <v>0</v>
      </c>
      <c r="K100" s="48">
        <v>1</v>
      </c>
      <c r="L100" s="59">
        <v>1</v>
      </c>
    </row>
    <row r="101" spans="1:12" x14ac:dyDescent="0.35">
      <c r="A101" s="56" t="s">
        <v>422</v>
      </c>
      <c r="B101" s="39" t="s">
        <v>423</v>
      </c>
      <c r="C101" s="39" t="s">
        <v>56</v>
      </c>
      <c r="D101" s="40" t="s">
        <v>57</v>
      </c>
      <c r="E101" s="40" t="s">
        <v>269</v>
      </c>
      <c r="F101" s="41">
        <v>65</v>
      </c>
      <c r="G101" s="41">
        <v>67</v>
      </c>
      <c r="H101" s="42">
        <v>1</v>
      </c>
      <c r="I101" s="43">
        <v>2</v>
      </c>
      <c r="J101" s="43">
        <v>0</v>
      </c>
      <c r="K101" s="43">
        <v>2</v>
      </c>
      <c r="L101" s="57">
        <v>1</v>
      </c>
    </row>
    <row r="102" spans="1:12" x14ac:dyDescent="0.35">
      <c r="A102" s="58" t="s">
        <v>424</v>
      </c>
      <c r="B102" s="44" t="s">
        <v>425</v>
      </c>
      <c r="C102" s="44" t="s">
        <v>56</v>
      </c>
      <c r="D102" s="45" t="s">
        <v>57</v>
      </c>
      <c r="E102" s="45" t="s">
        <v>269</v>
      </c>
      <c r="F102" s="46">
        <v>35</v>
      </c>
      <c r="G102" s="46">
        <v>36</v>
      </c>
      <c r="H102" s="47">
        <v>1</v>
      </c>
      <c r="I102" s="48">
        <v>1</v>
      </c>
      <c r="J102" s="48">
        <v>0</v>
      </c>
      <c r="K102" s="48">
        <v>1</v>
      </c>
      <c r="L102" s="59">
        <v>1</v>
      </c>
    </row>
    <row r="103" spans="1:12" x14ac:dyDescent="0.35">
      <c r="A103" s="56" t="s">
        <v>288</v>
      </c>
      <c r="B103" s="39" t="s">
        <v>289</v>
      </c>
      <c r="C103" s="39" t="s">
        <v>58</v>
      </c>
      <c r="D103" s="40" t="s">
        <v>57</v>
      </c>
      <c r="E103" s="40" t="s">
        <v>269</v>
      </c>
      <c r="F103" s="41">
        <v>27</v>
      </c>
      <c r="G103" s="41">
        <v>27</v>
      </c>
      <c r="H103" s="42">
        <v>1</v>
      </c>
      <c r="I103" s="43">
        <v>1</v>
      </c>
      <c r="J103" s="43">
        <v>1</v>
      </c>
      <c r="K103" s="43">
        <v>1</v>
      </c>
      <c r="L103" s="57">
        <v>1</v>
      </c>
    </row>
    <row r="104" spans="1:12" x14ac:dyDescent="0.35">
      <c r="A104" s="56" t="s">
        <v>333</v>
      </c>
      <c r="B104" s="39" t="s">
        <v>334</v>
      </c>
      <c r="C104" s="39" t="s">
        <v>58</v>
      </c>
      <c r="D104" s="40" t="s">
        <v>57</v>
      </c>
      <c r="E104" s="40" t="s">
        <v>269</v>
      </c>
      <c r="F104" s="41">
        <v>49</v>
      </c>
      <c r="G104" s="41">
        <v>51</v>
      </c>
      <c r="H104" s="42">
        <v>1</v>
      </c>
      <c r="I104" s="43">
        <v>2</v>
      </c>
      <c r="J104" s="43">
        <v>0</v>
      </c>
      <c r="K104" s="43">
        <v>2</v>
      </c>
      <c r="L104" s="57">
        <v>2</v>
      </c>
    </row>
    <row r="105" spans="1:12" x14ac:dyDescent="0.35">
      <c r="A105" s="58" t="s">
        <v>360</v>
      </c>
      <c r="B105" s="44" t="s">
        <v>361</v>
      </c>
      <c r="C105" s="44" t="s">
        <v>58</v>
      </c>
      <c r="D105" s="45" t="s">
        <v>57</v>
      </c>
      <c r="E105" s="45" t="s">
        <v>269</v>
      </c>
      <c r="F105" s="46">
        <v>40</v>
      </c>
      <c r="G105" s="46">
        <v>41</v>
      </c>
      <c r="H105" s="47">
        <v>1</v>
      </c>
      <c r="I105" s="48">
        <v>1</v>
      </c>
      <c r="J105" s="48">
        <v>0</v>
      </c>
      <c r="K105" s="48">
        <v>1</v>
      </c>
      <c r="L105" s="59">
        <v>1</v>
      </c>
    </row>
    <row r="106" spans="1:12" x14ac:dyDescent="0.35">
      <c r="A106" s="58" t="s">
        <v>391</v>
      </c>
      <c r="B106" s="44" t="s">
        <v>392</v>
      </c>
      <c r="C106" s="44" t="s">
        <v>58</v>
      </c>
      <c r="D106" s="45" t="s">
        <v>57</v>
      </c>
      <c r="E106" s="45" t="s">
        <v>269</v>
      </c>
      <c r="F106" s="46">
        <v>20</v>
      </c>
      <c r="G106" s="46">
        <v>21</v>
      </c>
      <c r="H106" s="47">
        <v>1</v>
      </c>
      <c r="I106" s="48">
        <v>1</v>
      </c>
      <c r="J106" s="48">
        <v>0</v>
      </c>
      <c r="K106" s="48">
        <v>1</v>
      </c>
      <c r="L106" s="59">
        <v>1</v>
      </c>
    </row>
    <row r="107" spans="1:12" x14ac:dyDescent="0.35">
      <c r="A107" s="56" t="s">
        <v>301</v>
      </c>
      <c r="B107" s="39" t="s">
        <v>302</v>
      </c>
      <c r="C107" s="39" t="s">
        <v>59</v>
      </c>
      <c r="D107" s="40" t="s">
        <v>57</v>
      </c>
      <c r="E107" s="40" t="s">
        <v>269</v>
      </c>
      <c r="F107" s="41">
        <v>35</v>
      </c>
      <c r="G107" s="41">
        <v>35</v>
      </c>
      <c r="H107" s="42">
        <v>1</v>
      </c>
      <c r="I107" s="43">
        <v>1</v>
      </c>
      <c r="J107" s="43">
        <v>1</v>
      </c>
      <c r="K107" s="43">
        <v>1</v>
      </c>
      <c r="L107" s="57">
        <v>1</v>
      </c>
    </row>
    <row r="108" spans="1:12" x14ac:dyDescent="0.35">
      <c r="A108" s="56" t="s">
        <v>304</v>
      </c>
      <c r="B108" s="39" t="s">
        <v>305</v>
      </c>
      <c r="C108" s="39" t="s">
        <v>59</v>
      </c>
      <c r="D108" s="40" t="s">
        <v>57</v>
      </c>
      <c r="E108" s="40" t="s">
        <v>269</v>
      </c>
      <c r="F108" s="41">
        <v>35</v>
      </c>
      <c r="G108" s="41">
        <v>36</v>
      </c>
      <c r="H108" s="42">
        <v>1</v>
      </c>
      <c r="I108" s="43">
        <v>1</v>
      </c>
      <c r="J108" s="43">
        <v>0</v>
      </c>
      <c r="K108" s="43">
        <v>1</v>
      </c>
      <c r="L108" s="57">
        <v>0</v>
      </c>
    </row>
    <row r="109" spans="1:12" ht="26" x14ac:dyDescent="0.35">
      <c r="A109" s="56" t="s">
        <v>307</v>
      </c>
      <c r="B109" s="39" t="s">
        <v>308</v>
      </c>
      <c r="C109" s="39" t="s">
        <v>59</v>
      </c>
      <c r="D109" s="40" t="s">
        <v>57</v>
      </c>
      <c r="E109" s="40" t="s">
        <v>269</v>
      </c>
      <c r="F109" s="41">
        <v>1</v>
      </c>
      <c r="G109" s="41">
        <v>0</v>
      </c>
      <c r="H109" s="42">
        <v>0</v>
      </c>
      <c r="I109" s="43">
        <v>0</v>
      </c>
      <c r="J109" s="43">
        <v>0</v>
      </c>
      <c r="K109" s="43">
        <v>0</v>
      </c>
      <c r="L109" s="57">
        <v>0</v>
      </c>
    </row>
    <row r="110" spans="1:12" x14ac:dyDescent="0.35">
      <c r="A110" s="58" t="s">
        <v>328</v>
      </c>
      <c r="B110" s="44" t="s">
        <v>139</v>
      </c>
      <c r="C110" s="44" t="s">
        <v>59</v>
      </c>
      <c r="D110" s="45" t="s">
        <v>57</v>
      </c>
      <c r="E110" s="45" t="s">
        <v>269</v>
      </c>
      <c r="F110" s="46">
        <v>30</v>
      </c>
      <c r="G110" s="46">
        <v>31</v>
      </c>
      <c r="H110" s="47">
        <v>1</v>
      </c>
      <c r="I110" s="48">
        <v>1</v>
      </c>
      <c r="J110" s="48">
        <v>0</v>
      </c>
      <c r="K110" s="48">
        <v>1</v>
      </c>
      <c r="L110" s="59">
        <v>1</v>
      </c>
    </row>
    <row r="111" spans="1:12" x14ac:dyDescent="0.35">
      <c r="A111" s="56" t="s">
        <v>350</v>
      </c>
      <c r="B111" s="39" t="s">
        <v>349</v>
      </c>
      <c r="C111" s="39" t="s">
        <v>59</v>
      </c>
      <c r="D111" s="40" t="s">
        <v>57</v>
      </c>
      <c r="E111" s="40" t="s">
        <v>269</v>
      </c>
      <c r="F111" s="41">
        <v>35</v>
      </c>
      <c r="G111" s="41">
        <v>36</v>
      </c>
      <c r="H111" s="42">
        <v>1</v>
      </c>
      <c r="I111" s="43">
        <v>1</v>
      </c>
      <c r="J111" s="43">
        <v>0</v>
      </c>
      <c r="K111" s="43">
        <v>1</v>
      </c>
      <c r="L111" s="57">
        <v>1</v>
      </c>
    </row>
    <row r="112" spans="1:12" x14ac:dyDescent="0.35">
      <c r="A112" s="58" t="s">
        <v>356</v>
      </c>
      <c r="B112" s="44" t="s">
        <v>357</v>
      </c>
      <c r="C112" s="44" t="s">
        <v>59</v>
      </c>
      <c r="D112" s="45" t="s">
        <v>57</v>
      </c>
      <c r="E112" s="45" t="s">
        <v>269</v>
      </c>
      <c r="F112" s="46">
        <v>30</v>
      </c>
      <c r="G112" s="46">
        <v>31</v>
      </c>
      <c r="H112" s="47">
        <v>1</v>
      </c>
      <c r="I112" s="48">
        <v>1</v>
      </c>
      <c r="J112" s="48">
        <v>0</v>
      </c>
      <c r="K112" s="48">
        <v>1</v>
      </c>
      <c r="L112" s="59">
        <v>1</v>
      </c>
    </row>
    <row r="113" spans="1:12" x14ac:dyDescent="0.35">
      <c r="A113" s="58" t="s">
        <v>369</v>
      </c>
      <c r="B113" s="44" t="s">
        <v>370</v>
      </c>
      <c r="C113" s="44" t="s">
        <v>59</v>
      </c>
      <c r="D113" s="45" t="s">
        <v>57</v>
      </c>
      <c r="E113" s="45" t="s">
        <v>269</v>
      </c>
      <c r="F113" s="46">
        <v>40</v>
      </c>
      <c r="G113" s="46">
        <v>41</v>
      </c>
      <c r="H113" s="47">
        <v>1</v>
      </c>
      <c r="I113" s="48">
        <v>1</v>
      </c>
      <c r="J113" s="48">
        <v>0</v>
      </c>
      <c r="K113" s="48">
        <v>1</v>
      </c>
      <c r="L113" s="59">
        <v>1</v>
      </c>
    </row>
    <row r="114" spans="1:12" x14ac:dyDescent="0.35">
      <c r="A114" s="56" t="s">
        <v>377</v>
      </c>
      <c r="B114" s="39" t="s">
        <v>378</v>
      </c>
      <c r="C114" s="39" t="s">
        <v>59</v>
      </c>
      <c r="D114" s="40" t="s">
        <v>57</v>
      </c>
      <c r="E114" s="40" t="s">
        <v>269</v>
      </c>
      <c r="F114" s="41">
        <v>35</v>
      </c>
      <c r="G114" s="41">
        <v>36</v>
      </c>
      <c r="H114" s="42">
        <v>1</v>
      </c>
      <c r="I114" s="43">
        <v>1</v>
      </c>
      <c r="J114" s="43">
        <v>0</v>
      </c>
      <c r="K114" s="43">
        <v>1</v>
      </c>
      <c r="L114" s="57">
        <v>1</v>
      </c>
    </row>
    <row r="115" spans="1:12" x14ac:dyDescent="0.35">
      <c r="A115" s="58" t="s">
        <v>383</v>
      </c>
      <c r="B115" s="44" t="s">
        <v>384</v>
      </c>
      <c r="C115" s="44" t="s">
        <v>59</v>
      </c>
      <c r="D115" s="45" t="s">
        <v>57</v>
      </c>
      <c r="E115" s="45" t="s">
        <v>269</v>
      </c>
      <c r="F115" s="46">
        <v>27</v>
      </c>
      <c r="G115" s="46">
        <v>28</v>
      </c>
      <c r="H115" s="47">
        <v>1</v>
      </c>
      <c r="I115" s="48">
        <v>1</v>
      </c>
      <c r="J115" s="48">
        <v>0</v>
      </c>
      <c r="K115" s="48">
        <v>1</v>
      </c>
      <c r="L115" s="59">
        <v>1</v>
      </c>
    </row>
    <row r="116" spans="1:12" x14ac:dyDescent="0.35">
      <c r="A116" s="58" t="s">
        <v>394</v>
      </c>
      <c r="B116" s="44" t="s">
        <v>395</v>
      </c>
      <c r="C116" s="44" t="s">
        <v>59</v>
      </c>
      <c r="D116" s="45" t="s">
        <v>57</v>
      </c>
      <c r="E116" s="45" t="s">
        <v>269</v>
      </c>
      <c r="F116" s="46">
        <v>35</v>
      </c>
      <c r="G116" s="46">
        <v>36</v>
      </c>
      <c r="H116" s="47">
        <v>1</v>
      </c>
      <c r="I116" s="48">
        <v>1</v>
      </c>
      <c r="J116" s="48">
        <v>0</v>
      </c>
      <c r="K116" s="48">
        <v>1</v>
      </c>
      <c r="L116" s="59">
        <v>0</v>
      </c>
    </row>
    <row r="117" spans="1:12" x14ac:dyDescent="0.35">
      <c r="A117" s="56" t="s">
        <v>400</v>
      </c>
      <c r="B117" s="39" t="s">
        <v>401</v>
      </c>
      <c r="C117" s="39" t="s">
        <v>59</v>
      </c>
      <c r="D117" s="40" t="s">
        <v>57</v>
      </c>
      <c r="E117" s="40" t="s">
        <v>269</v>
      </c>
      <c r="F117" s="41">
        <v>35</v>
      </c>
      <c r="G117" s="41">
        <v>36</v>
      </c>
      <c r="H117" s="42">
        <v>1</v>
      </c>
      <c r="I117" s="43">
        <v>1</v>
      </c>
      <c r="J117" s="43">
        <v>0</v>
      </c>
      <c r="K117" s="43">
        <v>1</v>
      </c>
      <c r="L117" s="57">
        <v>1</v>
      </c>
    </row>
    <row r="118" spans="1:12" x14ac:dyDescent="0.35">
      <c r="A118" s="58" t="s">
        <v>413</v>
      </c>
      <c r="B118" s="44" t="s">
        <v>414</v>
      </c>
      <c r="C118" s="44" t="s">
        <v>59</v>
      </c>
      <c r="D118" s="45" t="s">
        <v>57</v>
      </c>
      <c r="E118" s="45" t="s">
        <v>269</v>
      </c>
      <c r="F118" s="46">
        <v>35</v>
      </c>
      <c r="G118" s="46">
        <v>36</v>
      </c>
      <c r="H118" s="47">
        <v>1</v>
      </c>
      <c r="I118" s="48">
        <v>1</v>
      </c>
      <c r="J118" s="48">
        <v>0</v>
      </c>
      <c r="K118" s="48">
        <v>1</v>
      </c>
      <c r="L118" s="59">
        <v>1</v>
      </c>
    </row>
    <row r="119" spans="1:12" x14ac:dyDescent="0.35">
      <c r="A119" s="58" t="s">
        <v>433</v>
      </c>
      <c r="B119" s="44" t="s">
        <v>434</v>
      </c>
      <c r="C119" s="44" t="s">
        <v>59</v>
      </c>
      <c r="D119" s="45" t="s">
        <v>57</v>
      </c>
      <c r="E119" s="45" t="s">
        <v>269</v>
      </c>
      <c r="F119" s="46">
        <v>35</v>
      </c>
      <c r="G119" s="46">
        <v>36</v>
      </c>
      <c r="H119" s="47">
        <v>1</v>
      </c>
      <c r="I119" s="48">
        <v>1</v>
      </c>
      <c r="J119" s="48">
        <v>0</v>
      </c>
      <c r="K119" s="48">
        <v>1</v>
      </c>
      <c r="L119" s="59">
        <v>1</v>
      </c>
    </row>
    <row r="120" spans="1:12" x14ac:dyDescent="0.35">
      <c r="A120" s="56" t="s">
        <v>272</v>
      </c>
      <c r="B120" s="39" t="s">
        <v>271</v>
      </c>
      <c r="C120" s="39" t="s">
        <v>63</v>
      </c>
      <c r="D120" s="40" t="s">
        <v>57</v>
      </c>
      <c r="E120" s="40" t="s">
        <v>269</v>
      </c>
      <c r="F120" s="41">
        <v>35</v>
      </c>
      <c r="G120" s="41">
        <v>36</v>
      </c>
      <c r="H120" s="42">
        <v>1</v>
      </c>
      <c r="I120" s="43">
        <v>1</v>
      </c>
      <c r="J120" s="43">
        <v>0</v>
      </c>
      <c r="K120" s="43">
        <v>1</v>
      </c>
      <c r="L120" s="57">
        <v>1</v>
      </c>
    </row>
    <row r="121" spans="1:12" x14ac:dyDescent="0.35">
      <c r="A121" s="56" t="s">
        <v>284</v>
      </c>
      <c r="B121" s="39" t="s">
        <v>285</v>
      </c>
      <c r="C121" s="39" t="s">
        <v>63</v>
      </c>
      <c r="D121" s="40" t="s">
        <v>57</v>
      </c>
      <c r="E121" s="40" t="s">
        <v>269</v>
      </c>
      <c r="F121" s="41">
        <v>35</v>
      </c>
      <c r="G121" s="41">
        <v>35</v>
      </c>
      <c r="H121" s="42">
        <v>1</v>
      </c>
      <c r="I121" s="43">
        <v>1</v>
      </c>
      <c r="J121" s="43">
        <v>1</v>
      </c>
      <c r="K121" s="43">
        <v>1</v>
      </c>
      <c r="L121" s="57">
        <v>1</v>
      </c>
    </row>
    <row r="122" spans="1:12" x14ac:dyDescent="0.35">
      <c r="A122" s="58" t="s">
        <v>306</v>
      </c>
      <c r="B122" s="44" t="s">
        <v>305</v>
      </c>
      <c r="C122" s="44" t="s">
        <v>63</v>
      </c>
      <c r="D122" s="45" t="s">
        <v>57</v>
      </c>
      <c r="E122" s="45" t="s">
        <v>269</v>
      </c>
      <c r="F122" s="46">
        <v>35</v>
      </c>
      <c r="G122" s="46">
        <v>36</v>
      </c>
      <c r="H122" s="47">
        <v>1</v>
      </c>
      <c r="I122" s="48">
        <v>1</v>
      </c>
      <c r="J122" s="48">
        <v>0</v>
      </c>
      <c r="K122" s="48">
        <v>1</v>
      </c>
      <c r="L122" s="59">
        <v>0</v>
      </c>
    </row>
    <row r="123" spans="1:12" x14ac:dyDescent="0.35">
      <c r="A123" s="58" t="s">
        <v>309</v>
      </c>
      <c r="B123" s="44" t="s">
        <v>310</v>
      </c>
      <c r="C123" s="44" t="s">
        <v>63</v>
      </c>
      <c r="D123" s="45" t="s">
        <v>57</v>
      </c>
      <c r="E123" s="45" t="s">
        <v>269</v>
      </c>
      <c r="F123" s="46">
        <v>30</v>
      </c>
      <c r="G123" s="46">
        <v>31</v>
      </c>
      <c r="H123" s="47">
        <v>1</v>
      </c>
      <c r="I123" s="48">
        <v>1</v>
      </c>
      <c r="J123" s="48">
        <v>0</v>
      </c>
      <c r="K123" s="48">
        <v>1</v>
      </c>
      <c r="L123" s="59">
        <v>0</v>
      </c>
    </row>
    <row r="124" spans="1:12" x14ac:dyDescent="0.35">
      <c r="A124" s="58" t="s">
        <v>313</v>
      </c>
      <c r="B124" s="44" t="s">
        <v>314</v>
      </c>
      <c r="C124" s="44" t="s">
        <v>63</v>
      </c>
      <c r="D124" s="45" t="s">
        <v>57</v>
      </c>
      <c r="E124" s="45" t="s">
        <v>269</v>
      </c>
      <c r="F124" s="46">
        <v>35</v>
      </c>
      <c r="G124" s="46">
        <v>36</v>
      </c>
      <c r="H124" s="47">
        <v>1</v>
      </c>
      <c r="I124" s="48">
        <v>1</v>
      </c>
      <c r="J124" s="48">
        <v>0</v>
      </c>
      <c r="K124" s="48">
        <v>1</v>
      </c>
      <c r="L124" s="59">
        <v>1</v>
      </c>
    </row>
    <row r="125" spans="1:12" x14ac:dyDescent="0.35">
      <c r="A125" s="56" t="s">
        <v>354</v>
      </c>
      <c r="B125" s="39" t="s">
        <v>355</v>
      </c>
      <c r="C125" s="39" t="s">
        <v>63</v>
      </c>
      <c r="D125" s="40" t="s">
        <v>57</v>
      </c>
      <c r="E125" s="40" t="s">
        <v>269</v>
      </c>
      <c r="F125" s="41">
        <v>35</v>
      </c>
      <c r="G125" s="41">
        <v>36</v>
      </c>
      <c r="H125" s="42">
        <v>1</v>
      </c>
      <c r="I125" s="43">
        <v>1</v>
      </c>
      <c r="J125" s="43">
        <v>0</v>
      </c>
      <c r="K125" s="43">
        <v>1</v>
      </c>
      <c r="L125" s="57">
        <v>1</v>
      </c>
    </row>
    <row r="126" spans="1:12" x14ac:dyDescent="0.35">
      <c r="A126" s="58" t="s">
        <v>363</v>
      </c>
      <c r="B126" s="44" t="s">
        <v>364</v>
      </c>
      <c r="C126" s="44" t="s">
        <v>63</v>
      </c>
      <c r="D126" s="45" t="s">
        <v>57</v>
      </c>
      <c r="E126" s="45" t="s">
        <v>269</v>
      </c>
      <c r="F126" s="46">
        <v>65</v>
      </c>
      <c r="G126" s="46">
        <v>67</v>
      </c>
      <c r="H126" s="47">
        <v>1</v>
      </c>
      <c r="I126" s="48">
        <v>2</v>
      </c>
      <c r="J126" s="48">
        <v>0</v>
      </c>
      <c r="K126" s="48">
        <v>2</v>
      </c>
      <c r="L126" s="59">
        <v>1</v>
      </c>
    </row>
    <row r="127" spans="1:12" x14ac:dyDescent="0.35">
      <c r="A127" s="56" t="s">
        <v>367</v>
      </c>
      <c r="B127" s="39" t="s">
        <v>368</v>
      </c>
      <c r="C127" s="39" t="s">
        <v>63</v>
      </c>
      <c r="D127" s="40" t="s">
        <v>57</v>
      </c>
      <c r="E127" s="40" t="s">
        <v>269</v>
      </c>
      <c r="F127" s="41">
        <v>20</v>
      </c>
      <c r="G127" s="41">
        <v>21</v>
      </c>
      <c r="H127" s="42">
        <v>1</v>
      </c>
      <c r="I127" s="43">
        <v>1</v>
      </c>
      <c r="J127" s="43">
        <v>0</v>
      </c>
      <c r="K127" s="43">
        <v>1</v>
      </c>
      <c r="L127" s="57">
        <v>0</v>
      </c>
    </row>
    <row r="128" spans="1:12" x14ac:dyDescent="0.35">
      <c r="A128" s="56" t="s">
        <v>371</v>
      </c>
      <c r="B128" s="39" t="s">
        <v>372</v>
      </c>
      <c r="C128" s="39" t="s">
        <v>63</v>
      </c>
      <c r="D128" s="40" t="s">
        <v>57</v>
      </c>
      <c r="E128" s="40" t="s">
        <v>269</v>
      </c>
      <c r="F128" s="41">
        <v>45</v>
      </c>
      <c r="G128" s="41">
        <v>46</v>
      </c>
      <c r="H128" s="42">
        <v>1</v>
      </c>
      <c r="I128" s="43">
        <v>2</v>
      </c>
      <c r="J128" s="43">
        <v>1</v>
      </c>
      <c r="K128" s="43">
        <v>2</v>
      </c>
      <c r="L128" s="57">
        <v>0</v>
      </c>
    </row>
    <row r="129" spans="1:12" x14ac:dyDescent="0.35">
      <c r="A129" s="56" t="s">
        <v>374</v>
      </c>
      <c r="B129" s="39" t="s">
        <v>375</v>
      </c>
      <c r="C129" s="39" t="s">
        <v>63</v>
      </c>
      <c r="D129" s="40" t="s">
        <v>57</v>
      </c>
      <c r="E129" s="40" t="s">
        <v>269</v>
      </c>
      <c r="F129" s="41">
        <v>75</v>
      </c>
      <c r="G129" s="41">
        <v>77</v>
      </c>
      <c r="H129" s="42">
        <v>1</v>
      </c>
      <c r="I129" s="43">
        <v>2</v>
      </c>
      <c r="J129" s="43">
        <v>0</v>
      </c>
      <c r="K129" s="43">
        <v>2</v>
      </c>
      <c r="L129" s="57">
        <v>2</v>
      </c>
    </row>
    <row r="130" spans="1:12" x14ac:dyDescent="0.35">
      <c r="A130" s="58" t="s">
        <v>386</v>
      </c>
      <c r="B130" s="44" t="s">
        <v>384</v>
      </c>
      <c r="C130" s="44" t="s">
        <v>63</v>
      </c>
      <c r="D130" s="45" t="s">
        <v>57</v>
      </c>
      <c r="E130" s="45" t="s">
        <v>269</v>
      </c>
      <c r="F130" s="46">
        <v>27</v>
      </c>
      <c r="G130" s="46">
        <v>28</v>
      </c>
      <c r="H130" s="47">
        <v>1</v>
      </c>
      <c r="I130" s="48">
        <v>1</v>
      </c>
      <c r="J130" s="48">
        <v>0</v>
      </c>
      <c r="K130" s="48">
        <v>1</v>
      </c>
      <c r="L130" s="59">
        <v>1</v>
      </c>
    </row>
    <row r="131" spans="1:12" x14ac:dyDescent="0.35">
      <c r="A131" s="56" t="s">
        <v>407</v>
      </c>
      <c r="B131" s="39" t="s">
        <v>408</v>
      </c>
      <c r="C131" s="39" t="s">
        <v>63</v>
      </c>
      <c r="D131" s="40" t="s">
        <v>57</v>
      </c>
      <c r="E131" s="40" t="s">
        <v>269</v>
      </c>
      <c r="F131" s="41">
        <v>35</v>
      </c>
      <c r="G131" s="41">
        <v>36</v>
      </c>
      <c r="H131" s="42">
        <v>1</v>
      </c>
      <c r="I131" s="43">
        <v>1</v>
      </c>
      <c r="J131" s="43">
        <v>0</v>
      </c>
      <c r="K131" s="43">
        <v>1</v>
      </c>
      <c r="L131" s="57">
        <v>1</v>
      </c>
    </row>
    <row r="132" spans="1:12" ht="26" x14ac:dyDescent="0.35">
      <c r="A132" s="58" t="s">
        <v>273</v>
      </c>
      <c r="B132" s="44" t="s">
        <v>274</v>
      </c>
      <c r="C132" s="44" t="s">
        <v>60</v>
      </c>
      <c r="D132" s="45" t="s">
        <v>57</v>
      </c>
      <c r="E132" s="45" t="s">
        <v>269</v>
      </c>
      <c r="F132" s="46">
        <v>50</v>
      </c>
      <c r="G132" s="46">
        <v>50</v>
      </c>
      <c r="H132" s="47">
        <v>1</v>
      </c>
      <c r="I132" s="48">
        <v>2</v>
      </c>
      <c r="J132" s="48">
        <v>2</v>
      </c>
      <c r="K132" s="48">
        <v>2</v>
      </c>
      <c r="L132" s="59">
        <v>2</v>
      </c>
    </row>
    <row r="133" spans="1:12" ht="26" x14ac:dyDescent="0.35">
      <c r="A133" s="56" t="s">
        <v>297</v>
      </c>
      <c r="B133" s="39" t="s">
        <v>298</v>
      </c>
      <c r="C133" s="39" t="s">
        <v>60</v>
      </c>
      <c r="D133" s="40" t="s">
        <v>57</v>
      </c>
      <c r="E133" s="40" t="s">
        <v>269</v>
      </c>
      <c r="F133" s="41">
        <v>26</v>
      </c>
      <c r="G133" s="41">
        <v>26</v>
      </c>
      <c r="H133" s="42">
        <v>1</v>
      </c>
      <c r="I133" s="43">
        <v>1</v>
      </c>
      <c r="J133" s="43">
        <v>1</v>
      </c>
      <c r="K133" s="43">
        <v>1</v>
      </c>
      <c r="L133" s="57">
        <v>1</v>
      </c>
    </row>
    <row r="134" spans="1:12" ht="26" x14ac:dyDescent="0.35">
      <c r="A134" s="58" t="s">
        <v>299</v>
      </c>
      <c r="B134" s="44" t="s">
        <v>300</v>
      </c>
      <c r="C134" s="44" t="s">
        <v>60</v>
      </c>
      <c r="D134" s="45" t="s">
        <v>57</v>
      </c>
      <c r="E134" s="45" t="s">
        <v>269</v>
      </c>
      <c r="F134" s="46">
        <v>1</v>
      </c>
      <c r="G134" s="46">
        <v>0</v>
      </c>
      <c r="H134" s="47">
        <v>0</v>
      </c>
      <c r="I134" s="48">
        <v>0</v>
      </c>
      <c r="J134" s="48">
        <v>0</v>
      </c>
      <c r="K134" s="48">
        <v>0</v>
      </c>
      <c r="L134" s="59">
        <v>0</v>
      </c>
    </row>
    <row r="135" spans="1:12" ht="26" x14ac:dyDescent="0.35">
      <c r="A135" s="56" t="s">
        <v>311</v>
      </c>
      <c r="B135" s="39" t="s">
        <v>312</v>
      </c>
      <c r="C135" s="39" t="s">
        <v>60</v>
      </c>
      <c r="D135" s="40" t="s">
        <v>57</v>
      </c>
      <c r="E135" s="40" t="s">
        <v>269</v>
      </c>
      <c r="F135" s="41">
        <v>35</v>
      </c>
      <c r="G135" s="41">
        <v>35</v>
      </c>
      <c r="H135" s="42">
        <v>1</v>
      </c>
      <c r="I135" s="43">
        <v>1</v>
      </c>
      <c r="J135" s="43">
        <v>1</v>
      </c>
      <c r="K135" s="43">
        <v>1</v>
      </c>
      <c r="L135" s="57">
        <v>1</v>
      </c>
    </row>
    <row r="136" spans="1:12" ht="26" x14ac:dyDescent="0.35">
      <c r="A136" s="58" t="s">
        <v>340</v>
      </c>
      <c r="B136" s="44" t="s">
        <v>341</v>
      </c>
      <c r="C136" s="44" t="s">
        <v>60</v>
      </c>
      <c r="D136" s="45" t="s">
        <v>57</v>
      </c>
      <c r="E136" s="45" t="s">
        <v>269</v>
      </c>
      <c r="F136" s="46">
        <v>36</v>
      </c>
      <c r="G136" s="46">
        <v>36</v>
      </c>
      <c r="H136" s="47">
        <v>1</v>
      </c>
      <c r="I136" s="48">
        <v>1</v>
      </c>
      <c r="J136" s="48">
        <v>1</v>
      </c>
      <c r="K136" s="48">
        <v>1</v>
      </c>
      <c r="L136" s="59">
        <v>1</v>
      </c>
    </row>
    <row r="137" spans="1:12" ht="26" x14ac:dyDescent="0.35">
      <c r="A137" s="56" t="s">
        <v>418</v>
      </c>
      <c r="B137" s="39" t="s">
        <v>419</v>
      </c>
      <c r="C137" s="39" t="s">
        <v>60</v>
      </c>
      <c r="D137" s="40" t="s">
        <v>57</v>
      </c>
      <c r="E137" s="40" t="s">
        <v>269</v>
      </c>
      <c r="F137" s="41">
        <v>39</v>
      </c>
      <c r="G137" s="41">
        <v>39</v>
      </c>
      <c r="H137" s="42">
        <v>1</v>
      </c>
      <c r="I137" s="43">
        <v>1</v>
      </c>
      <c r="J137" s="43">
        <v>1</v>
      </c>
      <c r="K137" s="43">
        <v>1</v>
      </c>
      <c r="L137" s="57">
        <v>1</v>
      </c>
    </row>
    <row r="138" spans="1:12" ht="26" x14ac:dyDescent="0.35">
      <c r="A138" s="58" t="s">
        <v>420</v>
      </c>
      <c r="B138" s="44" t="s">
        <v>421</v>
      </c>
      <c r="C138" s="44" t="s">
        <v>60</v>
      </c>
      <c r="D138" s="45" t="s">
        <v>57</v>
      </c>
      <c r="E138" s="45" t="s">
        <v>269</v>
      </c>
      <c r="F138" s="46">
        <v>43</v>
      </c>
      <c r="G138" s="46">
        <v>43</v>
      </c>
      <c r="H138" s="47">
        <v>1</v>
      </c>
      <c r="I138" s="48">
        <v>2</v>
      </c>
      <c r="J138" s="48">
        <v>2</v>
      </c>
      <c r="K138" s="48">
        <v>2</v>
      </c>
      <c r="L138" s="59">
        <v>2</v>
      </c>
    </row>
    <row r="139" spans="1:12" ht="26" x14ac:dyDescent="0.35">
      <c r="A139" s="58" t="s">
        <v>286</v>
      </c>
      <c r="B139" s="44" t="s">
        <v>287</v>
      </c>
      <c r="C139" s="44" t="s">
        <v>61</v>
      </c>
      <c r="D139" s="45" t="s">
        <v>57</v>
      </c>
      <c r="E139" s="45" t="s">
        <v>269</v>
      </c>
      <c r="F139" s="46">
        <v>40</v>
      </c>
      <c r="G139" s="46">
        <v>41</v>
      </c>
      <c r="H139" s="47">
        <v>1</v>
      </c>
      <c r="I139" s="48">
        <v>1</v>
      </c>
      <c r="J139" s="48">
        <v>0</v>
      </c>
      <c r="K139" s="48">
        <v>1</v>
      </c>
      <c r="L139" s="59">
        <v>1</v>
      </c>
    </row>
    <row r="140" spans="1:12" ht="26" x14ac:dyDescent="0.35">
      <c r="A140" s="58" t="s">
        <v>290</v>
      </c>
      <c r="B140" s="44" t="s">
        <v>289</v>
      </c>
      <c r="C140" s="44" t="s">
        <v>61</v>
      </c>
      <c r="D140" s="45" t="s">
        <v>57</v>
      </c>
      <c r="E140" s="45" t="s">
        <v>269</v>
      </c>
      <c r="F140" s="46">
        <v>27</v>
      </c>
      <c r="G140" s="46">
        <v>27</v>
      </c>
      <c r="H140" s="47">
        <v>1</v>
      </c>
      <c r="I140" s="48">
        <v>1</v>
      </c>
      <c r="J140" s="48">
        <v>1</v>
      </c>
      <c r="K140" s="48">
        <v>1</v>
      </c>
      <c r="L140" s="59">
        <v>1</v>
      </c>
    </row>
    <row r="141" spans="1:12" ht="26" x14ac:dyDescent="0.35">
      <c r="A141" s="56" t="s">
        <v>319</v>
      </c>
      <c r="B141" s="39" t="s">
        <v>320</v>
      </c>
      <c r="C141" s="39" t="s">
        <v>61</v>
      </c>
      <c r="D141" s="40" t="s">
        <v>57</v>
      </c>
      <c r="E141" s="40" t="s">
        <v>269</v>
      </c>
      <c r="F141" s="41">
        <v>35</v>
      </c>
      <c r="G141" s="41">
        <v>36</v>
      </c>
      <c r="H141" s="42">
        <v>1</v>
      </c>
      <c r="I141" s="43">
        <v>1</v>
      </c>
      <c r="J141" s="43">
        <v>0</v>
      </c>
      <c r="K141" s="43">
        <v>1</v>
      </c>
      <c r="L141" s="57">
        <v>1</v>
      </c>
    </row>
    <row r="142" spans="1:12" ht="26" x14ac:dyDescent="0.35">
      <c r="A142" s="58" t="s">
        <v>335</v>
      </c>
      <c r="B142" s="44" t="s">
        <v>334</v>
      </c>
      <c r="C142" s="44" t="s">
        <v>61</v>
      </c>
      <c r="D142" s="45" t="s">
        <v>57</v>
      </c>
      <c r="E142" s="45" t="s">
        <v>269</v>
      </c>
      <c r="F142" s="46">
        <v>55</v>
      </c>
      <c r="G142" s="46">
        <v>57</v>
      </c>
      <c r="H142" s="47">
        <v>1</v>
      </c>
      <c r="I142" s="48">
        <v>2</v>
      </c>
      <c r="J142" s="48">
        <v>0</v>
      </c>
      <c r="K142" s="48">
        <v>2</v>
      </c>
      <c r="L142" s="59">
        <v>2</v>
      </c>
    </row>
    <row r="143" spans="1:12" ht="26" x14ac:dyDescent="0.35">
      <c r="A143" s="58" t="s">
        <v>351</v>
      </c>
      <c r="B143" s="44" t="s">
        <v>349</v>
      </c>
      <c r="C143" s="44" t="s">
        <v>61</v>
      </c>
      <c r="D143" s="45" t="s">
        <v>57</v>
      </c>
      <c r="E143" s="45" t="s">
        <v>269</v>
      </c>
      <c r="F143" s="46">
        <v>40</v>
      </c>
      <c r="G143" s="46">
        <v>41</v>
      </c>
      <c r="H143" s="47">
        <v>1</v>
      </c>
      <c r="I143" s="48">
        <v>1</v>
      </c>
      <c r="J143" s="48">
        <v>0</v>
      </c>
      <c r="K143" s="48">
        <v>1</v>
      </c>
      <c r="L143" s="59">
        <v>1</v>
      </c>
    </row>
    <row r="144" spans="1:12" ht="26" x14ac:dyDescent="0.35">
      <c r="A144" s="56" t="s">
        <v>385</v>
      </c>
      <c r="B144" s="39" t="s">
        <v>384</v>
      </c>
      <c r="C144" s="39" t="s">
        <v>61</v>
      </c>
      <c r="D144" s="40" t="s">
        <v>57</v>
      </c>
      <c r="E144" s="40" t="s">
        <v>269</v>
      </c>
      <c r="F144" s="41">
        <v>27</v>
      </c>
      <c r="G144" s="41">
        <v>28</v>
      </c>
      <c r="H144" s="42">
        <v>1</v>
      </c>
      <c r="I144" s="43">
        <v>1</v>
      </c>
      <c r="J144" s="43">
        <v>0</v>
      </c>
      <c r="K144" s="43">
        <v>1</v>
      </c>
      <c r="L144" s="57">
        <v>1</v>
      </c>
    </row>
    <row r="145" spans="1:12" ht="26" x14ac:dyDescent="0.35">
      <c r="A145" s="58" t="s">
        <v>270</v>
      </c>
      <c r="B145" s="44" t="s">
        <v>271</v>
      </c>
      <c r="C145" s="44" t="s">
        <v>62</v>
      </c>
      <c r="D145" s="45" t="s">
        <v>57</v>
      </c>
      <c r="E145" s="45" t="s">
        <v>269</v>
      </c>
      <c r="F145" s="46">
        <v>35</v>
      </c>
      <c r="G145" s="46">
        <v>36</v>
      </c>
      <c r="H145" s="47">
        <v>1</v>
      </c>
      <c r="I145" s="48">
        <v>1</v>
      </c>
      <c r="J145" s="48">
        <v>0</v>
      </c>
      <c r="K145" s="48">
        <v>1</v>
      </c>
      <c r="L145" s="59">
        <v>1</v>
      </c>
    </row>
    <row r="146" spans="1:12" ht="26" x14ac:dyDescent="0.35">
      <c r="A146" s="58" t="s">
        <v>279</v>
      </c>
      <c r="B146" s="44" t="s">
        <v>280</v>
      </c>
      <c r="C146" s="44" t="s">
        <v>62</v>
      </c>
      <c r="D146" s="45" t="s">
        <v>57</v>
      </c>
      <c r="E146" s="45" t="s">
        <v>269</v>
      </c>
      <c r="F146" s="46">
        <v>55</v>
      </c>
      <c r="G146" s="46">
        <v>55</v>
      </c>
      <c r="H146" s="47">
        <v>1</v>
      </c>
      <c r="I146" s="48">
        <v>2</v>
      </c>
      <c r="J146" s="48">
        <v>2</v>
      </c>
      <c r="K146" s="48">
        <v>2</v>
      </c>
      <c r="L146" s="59">
        <v>2</v>
      </c>
    </row>
    <row r="147" spans="1:12" ht="26" x14ac:dyDescent="0.35">
      <c r="A147" s="58" t="s">
        <v>303</v>
      </c>
      <c r="B147" s="44" t="s">
        <v>302</v>
      </c>
      <c r="C147" s="44" t="s">
        <v>62</v>
      </c>
      <c r="D147" s="45" t="s">
        <v>57</v>
      </c>
      <c r="E147" s="45" t="s">
        <v>269</v>
      </c>
      <c r="F147" s="46">
        <v>50</v>
      </c>
      <c r="G147" s="46">
        <v>50</v>
      </c>
      <c r="H147" s="47">
        <v>1</v>
      </c>
      <c r="I147" s="48">
        <v>2</v>
      </c>
      <c r="J147" s="48">
        <v>2</v>
      </c>
      <c r="K147" s="48">
        <v>2</v>
      </c>
      <c r="L147" s="59">
        <v>2</v>
      </c>
    </row>
    <row r="148" spans="1:12" ht="26" x14ac:dyDescent="0.35">
      <c r="A148" s="58" t="s">
        <v>325</v>
      </c>
      <c r="B148" s="44" t="s">
        <v>326</v>
      </c>
      <c r="C148" s="44" t="s">
        <v>62</v>
      </c>
      <c r="D148" s="45" t="s">
        <v>57</v>
      </c>
      <c r="E148" s="45" t="s">
        <v>269</v>
      </c>
      <c r="F148" s="46">
        <v>40</v>
      </c>
      <c r="G148" s="46">
        <v>41</v>
      </c>
      <c r="H148" s="47">
        <v>1</v>
      </c>
      <c r="I148" s="48">
        <v>1</v>
      </c>
      <c r="J148" s="48">
        <v>0</v>
      </c>
      <c r="K148" s="48">
        <v>1</v>
      </c>
      <c r="L148" s="59">
        <v>1</v>
      </c>
    </row>
    <row r="149" spans="1:12" ht="26" x14ac:dyDescent="0.35">
      <c r="A149" s="56" t="s">
        <v>329</v>
      </c>
      <c r="B149" s="39" t="s">
        <v>330</v>
      </c>
      <c r="C149" s="39" t="s">
        <v>62</v>
      </c>
      <c r="D149" s="40" t="s">
        <v>57</v>
      </c>
      <c r="E149" s="40" t="s">
        <v>269</v>
      </c>
      <c r="F149" s="41">
        <v>20</v>
      </c>
      <c r="G149" s="41">
        <v>21</v>
      </c>
      <c r="H149" s="42">
        <v>1</v>
      </c>
      <c r="I149" s="43">
        <v>1</v>
      </c>
      <c r="J149" s="43">
        <v>0</v>
      </c>
      <c r="K149" s="43">
        <v>1</v>
      </c>
      <c r="L149" s="57">
        <v>1</v>
      </c>
    </row>
    <row r="150" spans="1:12" ht="26" x14ac:dyDescent="0.35">
      <c r="A150" s="58" t="s">
        <v>331</v>
      </c>
      <c r="B150" s="44" t="s">
        <v>332</v>
      </c>
      <c r="C150" s="44" t="s">
        <v>62</v>
      </c>
      <c r="D150" s="45" t="s">
        <v>57</v>
      </c>
      <c r="E150" s="45" t="s">
        <v>269</v>
      </c>
      <c r="F150" s="46">
        <v>55</v>
      </c>
      <c r="G150" s="46">
        <v>57</v>
      </c>
      <c r="H150" s="47">
        <v>1</v>
      </c>
      <c r="I150" s="48">
        <v>2</v>
      </c>
      <c r="J150" s="48">
        <v>0</v>
      </c>
      <c r="K150" s="48">
        <v>2</v>
      </c>
      <c r="L150" s="59">
        <v>2</v>
      </c>
    </row>
    <row r="151" spans="1:12" ht="26" x14ac:dyDescent="0.35">
      <c r="A151" s="56" t="s">
        <v>338</v>
      </c>
      <c r="B151" s="39" t="s">
        <v>339</v>
      </c>
      <c r="C151" s="39" t="s">
        <v>62</v>
      </c>
      <c r="D151" s="40" t="s">
        <v>57</v>
      </c>
      <c r="E151" s="40" t="s">
        <v>269</v>
      </c>
      <c r="F151" s="41">
        <v>36</v>
      </c>
      <c r="G151" s="41">
        <v>37</v>
      </c>
      <c r="H151" s="42">
        <v>1</v>
      </c>
      <c r="I151" s="43">
        <v>1</v>
      </c>
      <c r="J151" s="43">
        <v>0</v>
      </c>
      <c r="K151" s="43">
        <v>1</v>
      </c>
      <c r="L151" s="57">
        <v>1</v>
      </c>
    </row>
    <row r="152" spans="1:12" ht="26" x14ac:dyDescent="0.35">
      <c r="A152" s="56" t="s">
        <v>346</v>
      </c>
      <c r="B152" s="39" t="s">
        <v>347</v>
      </c>
      <c r="C152" s="39" t="s">
        <v>62</v>
      </c>
      <c r="D152" s="40" t="s">
        <v>57</v>
      </c>
      <c r="E152" s="40" t="s">
        <v>269</v>
      </c>
      <c r="F152" s="41">
        <v>45</v>
      </c>
      <c r="G152" s="41">
        <v>47</v>
      </c>
      <c r="H152" s="42">
        <v>1</v>
      </c>
      <c r="I152" s="43">
        <v>2</v>
      </c>
      <c r="J152" s="43">
        <v>0</v>
      </c>
      <c r="K152" s="43">
        <v>2</v>
      </c>
      <c r="L152" s="57">
        <v>2</v>
      </c>
    </row>
    <row r="153" spans="1:12" ht="26" x14ac:dyDescent="0.35">
      <c r="A153" s="56" t="s">
        <v>342</v>
      </c>
      <c r="B153" s="39" t="s">
        <v>343</v>
      </c>
      <c r="C153" s="39" t="s">
        <v>62</v>
      </c>
      <c r="D153" s="40" t="s">
        <v>57</v>
      </c>
      <c r="E153" s="40" t="s">
        <v>269</v>
      </c>
      <c r="F153" s="41">
        <v>35</v>
      </c>
      <c r="G153" s="41">
        <v>35</v>
      </c>
      <c r="H153" s="42">
        <v>1</v>
      </c>
      <c r="I153" s="43">
        <v>1</v>
      </c>
      <c r="J153" s="43">
        <v>1</v>
      </c>
      <c r="K153" s="43">
        <v>1</v>
      </c>
      <c r="L153" s="57">
        <v>1</v>
      </c>
    </row>
    <row r="154" spans="1:12" ht="26" x14ac:dyDescent="0.35">
      <c r="A154" s="58" t="s">
        <v>379</v>
      </c>
      <c r="B154" s="44" t="s">
        <v>380</v>
      </c>
      <c r="C154" s="44" t="s">
        <v>62</v>
      </c>
      <c r="D154" s="45" t="s">
        <v>57</v>
      </c>
      <c r="E154" s="45" t="s">
        <v>269</v>
      </c>
      <c r="F154" s="46">
        <v>35</v>
      </c>
      <c r="G154" s="46">
        <v>36</v>
      </c>
      <c r="H154" s="47">
        <v>1</v>
      </c>
      <c r="I154" s="48">
        <v>1</v>
      </c>
      <c r="J154" s="48">
        <v>0</v>
      </c>
      <c r="K154" s="48">
        <v>1</v>
      </c>
      <c r="L154" s="59">
        <v>0</v>
      </c>
    </row>
    <row r="155" spans="1:12" ht="26" x14ac:dyDescent="0.35">
      <c r="A155" s="56" t="s">
        <v>396</v>
      </c>
      <c r="B155" s="39" t="s">
        <v>397</v>
      </c>
      <c r="C155" s="39" t="s">
        <v>62</v>
      </c>
      <c r="D155" s="40" t="s">
        <v>57</v>
      </c>
      <c r="E155" s="40" t="s">
        <v>269</v>
      </c>
      <c r="F155" s="41">
        <v>35</v>
      </c>
      <c r="G155" s="41">
        <v>36</v>
      </c>
      <c r="H155" s="42">
        <v>1</v>
      </c>
      <c r="I155" s="43">
        <v>1</v>
      </c>
      <c r="J155" s="43">
        <v>0</v>
      </c>
      <c r="K155" s="43">
        <v>1</v>
      </c>
      <c r="L155" s="57">
        <v>0</v>
      </c>
    </row>
    <row r="156" spans="1:12" ht="26" x14ac:dyDescent="0.35">
      <c r="A156" s="58" t="s">
        <v>398</v>
      </c>
      <c r="B156" s="44" t="s">
        <v>399</v>
      </c>
      <c r="C156" s="44" t="s">
        <v>62</v>
      </c>
      <c r="D156" s="45" t="s">
        <v>57</v>
      </c>
      <c r="E156" s="45" t="s">
        <v>269</v>
      </c>
      <c r="F156" s="46">
        <v>35</v>
      </c>
      <c r="G156" s="46">
        <v>36</v>
      </c>
      <c r="H156" s="47">
        <v>1</v>
      </c>
      <c r="I156" s="48">
        <v>1</v>
      </c>
      <c r="J156" s="48">
        <v>0</v>
      </c>
      <c r="K156" s="48">
        <v>1</v>
      </c>
      <c r="L156" s="59">
        <v>0</v>
      </c>
    </row>
    <row r="157" spans="1:12" ht="26" x14ac:dyDescent="0.35">
      <c r="A157" s="58" t="s">
        <v>405</v>
      </c>
      <c r="B157" s="44" t="s">
        <v>406</v>
      </c>
      <c r="C157" s="44" t="s">
        <v>62</v>
      </c>
      <c r="D157" s="45" t="s">
        <v>57</v>
      </c>
      <c r="E157" s="45" t="s">
        <v>269</v>
      </c>
      <c r="F157" s="46">
        <v>35</v>
      </c>
      <c r="G157" s="46">
        <v>35</v>
      </c>
      <c r="H157" s="47">
        <v>1</v>
      </c>
      <c r="I157" s="48">
        <v>1</v>
      </c>
      <c r="J157" s="48">
        <v>1</v>
      </c>
      <c r="K157" s="48">
        <v>1</v>
      </c>
      <c r="L157" s="59">
        <v>1</v>
      </c>
    </row>
    <row r="158" spans="1:12" ht="26" x14ac:dyDescent="0.35">
      <c r="A158" s="58" t="s">
        <v>416</v>
      </c>
      <c r="B158" s="44" t="s">
        <v>417</v>
      </c>
      <c r="C158" s="44" t="s">
        <v>62</v>
      </c>
      <c r="D158" s="45" t="s">
        <v>57</v>
      </c>
      <c r="E158" s="45" t="s">
        <v>269</v>
      </c>
      <c r="F158" s="46">
        <v>55</v>
      </c>
      <c r="G158" s="46">
        <v>57</v>
      </c>
      <c r="H158" s="47">
        <v>1</v>
      </c>
      <c r="I158" s="48">
        <v>2</v>
      </c>
      <c r="J158" s="48">
        <v>0</v>
      </c>
      <c r="K158" s="48">
        <v>2</v>
      </c>
      <c r="L158" s="59">
        <v>2</v>
      </c>
    </row>
    <row r="159" spans="1:12" ht="26" x14ac:dyDescent="0.35">
      <c r="A159" s="56" t="s">
        <v>431</v>
      </c>
      <c r="B159" s="39" t="s">
        <v>432</v>
      </c>
      <c r="C159" s="39" t="s">
        <v>62</v>
      </c>
      <c r="D159" s="40" t="s">
        <v>57</v>
      </c>
      <c r="E159" s="40" t="s">
        <v>269</v>
      </c>
      <c r="F159" s="41">
        <v>25</v>
      </c>
      <c r="G159" s="41">
        <v>26</v>
      </c>
      <c r="H159" s="42">
        <v>1</v>
      </c>
      <c r="I159" s="43">
        <v>1</v>
      </c>
      <c r="J159" s="43">
        <v>0</v>
      </c>
      <c r="K159" s="43">
        <v>1</v>
      </c>
      <c r="L159" s="57">
        <v>1</v>
      </c>
    </row>
    <row r="160" spans="1:12" x14ac:dyDescent="0.35">
      <c r="A160" s="56" t="s">
        <v>323</v>
      </c>
      <c r="B160" s="39" t="s">
        <v>324</v>
      </c>
      <c r="C160" s="39" t="s">
        <v>64</v>
      </c>
      <c r="D160" s="40" t="s">
        <v>57</v>
      </c>
      <c r="E160" s="40" t="s">
        <v>269</v>
      </c>
      <c r="F160" s="41">
        <v>55</v>
      </c>
      <c r="G160" s="41">
        <v>56</v>
      </c>
      <c r="H160" s="42">
        <v>1</v>
      </c>
      <c r="I160" s="43">
        <v>2</v>
      </c>
      <c r="J160" s="43">
        <v>1</v>
      </c>
      <c r="K160" s="43">
        <v>2</v>
      </c>
      <c r="L160" s="57">
        <v>1</v>
      </c>
    </row>
    <row r="161" spans="1:12" x14ac:dyDescent="0.35">
      <c r="A161" s="58" t="s">
        <v>373</v>
      </c>
      <c r="B161" s="44" t="s">
        <v>372</v>
      </c>
      <c r="C161" s="44" t="s">
        <v>64</v>
      </c>
      <c r="D161" s="45" t="s">
        <v>57</v>
      </c>
      <c r="E161" s="45" t="s">
        <v>269</v>
      </c>
      <c r="F161" s="46">
        <v>35</v>
      </c>
      <c r="G161" s="46">
        <v>35</v>
      </c>
      <c r="H161" s="47">
        <v>1</v>
      </c>
      <c r="I161" s="48">
        <v>1</v>
      </c>
      <c r="J161" s="48">
        <v>1</v>
      </c>
      <c r="K161" s="48">
        <v>1</v>
      </c>
      <c r="L161" s="59">
        <v>1</v>
      </c>
    </row>
    <row r="162" spans="1:12" x14ac:dyDescent="0.35">
      <c r="A162" s="58" t="s">
        <v>409</v>
      </c>
      <c r="B162" s="44" t="s">
        <v>410</v>
      </c>
      <c r="C162" s="44" t="s">
        <v>64</v>
      </c>
      <c r="D162" s="45" t="s">
        <v>57</v>
      </c>
      <c r="E162" s="45" t="s">
        <v>269</v>
      </c>
      <c r="F162" s="46">
        <v>30</v>
      </c>
      <c r="G162" s="46">
        <v>31</v>
      </c>
      <c r="H162" s="47">
        <v>1</v>
      </c>
      <c r="I162" s="48">
        <v>1</v>
      </c>
      <c r="J162" s="48">
        <v>0</v>
      </c>
      <c r="K162" s="48">
        <v>1</v>
      </c>
      <c r="L162" s="59">
        <v>0</v>
      </c>
    </row>
    <row r="163" spans="1:12" x14ac:dyDescent="0.35">
      <c r="A163" s="56" t="s">
        <v>411</v>
      </c>
      <c r="B163" s="39" t="s">
        <v>412</v>
      </c>
      <c r="C163" s="39" t="s">
        <v>64</v>
      </c>
      <c r="D163" s="40" t="s">
        <v>57</v>
      </c>
      <c r="E163" s="40" t="s">
        <v>269</v>
      </c>
      <c r="F163" s="41">
        <v>30</v>
      </c>
      <c r="G163" s="41">
        <v>31</v>
      </c>
      <c r="H163" s="42">
        <v>1</v>
      </c>
      <c r="I163" s="43">
        <v>1</v>
      </c>
      <c r="J163" s="43">
        <v>0</v>
      </c>
      <c r="K163" s="43">
        <v>1</v>
      </c>
      <c r="L163" s="57">
        <v>0</v>
      </c>
    </row>
    <row r="164" spans="1:12" ht="26" x14ac:dyDescent="0.35">
      <c r="A164" s="58" t="s">
        <v>293</v>
      </c>
      <c r="B164" s="44" t="s">
        <v>294</v>
      </c>
      <c r="C164" s="44" t="s">
        <v>65</v>
      </c>
      <c r="D164" s="45" t="s">
        <v>57</v>
      </c>
      <c r="E164" s="45" t="s">
        <v>269</v>
      </c>
      <c r="F164" s="46">
        <v>45</v>
      </c>
      <c r="G164" s="46">
        <v>47</v>
      </c>
      <c r="H164" s="47">
        <v>1</v>
      </c>
      <c r="I164" s="48">
        <v>2</v>
      </c>
      <c r="J164" s="48">
        <v>0</v>
      </c>
      <c r="K164" s="48">
        <v>2</v>
      </c>
      <c r="L164" s="59">
        <v>2</v>
      </c>
    </row>
    <row r="165" spans="1:12" ht="26" x14ac:dyDescent="0.35">
      <c r="A165" s="56" t="s">
        <v>327</v>
      </c>
      <c r="B165" s="39" t="s">
        <v>326</v>
      </c>
      <c r="C165" s="39" t="s">
        <v>65</v>
      </c>
      <c r="D165" s="40" t="s">
        <v>57</v>
      </c>
      <c r="E165" s="40" t="s">
        <v>269</v>
      </c>
      <c r="F165" s="41">
        <v>45</v>
      </c>
      <c r="G165" s="41">
        <v>47</v>
      </c>
      <c r="H165" s="42">
        <v>1</v>
      </c>
      <c r="I165" s="43">
        <v>2</v>
      </c>
      <c r="J165" s="43">
        <v>0</v>
      </c>
      <c r="K165" s="43">
        <v>2</v>
      </c>
      <c r="L165" s="57">
        <v>2</v>
      </c>
    </row>
    <row r="166" spans="1:12" ht="26" x14ac:dyDescent="0.35">
      <c r="A166" s="56" t="s">
        <v>336</v>
      </c>
      <c r="B166" s="39" t="s">
        <v>334</v>
      </c>
      <c r="C166" s="39" t="s">
        <v>65</v>
      </c>
      <c r="D166" s="40" t="s">
        <v>57</v>
      </c>
      <c r="E166" s="40" t="s">
        <v>269</v>
      </c>
      <c r="F166" s="41">
        <v>53</v>
      </c>
      <c r="G166" s="41">
        <v>55</v>
      </c>
      <c r="H166" s="42">
        <v>1</v>
      </c>
      <c r="I166" s="43">
        <v>2</v>
      </c>
      <c r="J166" s="43">
        <v>0</v>
      </c>
      <c r="K166" s="43">
        <v>2</v>
      </c>
      <c r="L166" s="57">
        <v>2</v>
      </c>
    </row>
    <row r="167" spans="1:12" ht="26" x14ac:dyDescent="0.35">
      <c r="A167" s="56" t="s">
        <v>352</v>
      </c>
      <c r="B167" s="39" t="s">
        <v>349</v>
      </c>
      <c r="C167" s="39" t="s">
        <v>65</v>
      </c>
      <c r="D167" s="40" t="s">
        <v>57</v>
      </c>
      <c r="E167" s="40" t="s">
        <v>269</v>
      </c>
      <c r="F167" s="41">
        <v>40</v>
      </c>
      <c r="G167" s="41">
        <v>41</v>
      </c>
      <c r="H167" s="42">
        <v>1</v>
      </c>
      <c r="I167" s="43">
        <v>1</v>
      </c>
      <c r="J167" s="43">
        <v>0</v>
      </c>
      <c r="K167" s="43">
        <v>1</v>
      </c>
      <c r="L167" s="57">
        <v>1</v>
      </c>
    </row>
    <row r="168" spans="1:12" ht="26" x14ac:dyDescent="0.35">
      <c r="A168" s="56" t="s">
        <v>365</v>
      </c>
      <c r="B168" s="39" t="s">
        <v>364</v>
      </c>
      <c r="C168" s="39" t="s">
        <v>65</v>
      </c>
      <c r="D168" s="40" t="s">
        <v>57</v>
      </c>
      <c r="E168" s="40" t="s">
        <v>269</v>
      </c>
      <c r="F168" s="41">
        <v>35</v>
      </c>
      <c r="G168" s="41">
        <v>36</v>
      </c>
      <c r="H168" s="42">
        <v>1</v>
      </c>
      <c r="I168" s="43">
        <v>1</v>
      </c>
      <c r="J168" s="43">
        <v>0</v>
      </c>
      <c r="K168" s="43">
        <v>1</v>
      </c>
      <c r="L168" s="57">
        <v>0</v>
      </c>
    </row>
    <row r="169" spans="1:12" ht="26" x14ac:dyDescent="0.35">
      <c r="A169" s="56" t="s">
        <v>387</v>
      </c>
      <c r="B169" s="39" t="s">
        <v>384</v>
      </c>
      <c r="C169" s="39" t="s">
        <v>65</v>
      </c>
      <c r="D169" s="40" t="s">
        <v>57</v>
      </c>
      <c r="E169" s="40" t="s">
        <v>269</v>
      </c>
      <c r="F169" s="41">
        <v>27</v>
      </c>
      <c r="G169" s="41">
        <v>27</v>
      </c>
      <c r="H169" s="42">
        <v>1</v>
      </c>
      <c r="I169" s="43">
        <v>1</v>
      </c>
      <c r="J169" s="43">
        <v>1</v>
      </c>
      <c r="K169" s="43">
        <v>1</v>
      </c>
      <c r="L169" s="57">
        <v>1</v>
      </c>
    </row>
    <row r="170" spans="1:12" ht="26" x14ac:dyDescent="0.35">
      <c r="A170" s="58" t="s">
        <v>402</v>
      </c>
      <c r="B170" s="44" t="s">
        <v>401</v>
      </c>
      <c r="C170" s="44" t="s">
        <v>65</v>
      </c>
      <c r="D170" s="45" t="s">
        <v>57</v>
      </c>
      <c r="E170" s="45" t="s">
        <v>269</v>
      </c>
      <c r="F170" s="46">
        <v>30</v>
      </c>
      <c r="G170" s="46">
        <v>31</v>
      </c>
      <c r="H170" s="47">
        <v>1</v>
      </c>
      <c r="I170" s="48">
        <v>1</v>
      </c>
      <c r="J170" s="48">
        <v>0</v>
      </c>
      <c r="K170" s="48">
        <v>1</v>
      </c>
      <c r="L170" s="59">
        <v>1</v>
      </c>
    </row>
    <row r="171" spans="1:12" ht="26" x14ac:dyDescent="0.35">
      <c r="A171" s="56" t="s">
        <v>415</v>
      </c>
      <c r="B171" s="39" t="s">
        <v>414</v>
      </c>
      <c r="C171" s="39" t="s">
        <v>65</v>
      </c>
      <c r="D171" s="40" t="s">
        <v>57</v>
      </c>
      <c r="E171" s="40" t="s">
        <v>269</v>
      </c>
      <c r="F171" s="41">
        <v>25</v>
      </c>
      <c r="G171" s="41">
        <v>26</v>
      </c>
      <c r="H171" s="42">
        <v>1</v>
      </c>
      <c r="I171" s="43">
        <v>1</v>
      </c>
      <c r="J171" s="43">
        <v>0</v>
      </c>
      <c r="K171" s="43">
        <v>1</v>
      </c>
      <c r="L171" s="57">
        <v>1</v>
      </c>
    </row>
    <row r="172" spans="1:12" ht="26" x14ac:dyDescent="0.35">
      <c r="A172" s="56" t="s">
        <v>428</v>
      </c>
      <c r="B172" s="39" t="s">
        <v>429</v>
      </c>
      <c r="C172" s="39" t="s">
        <v>65</v>
      </c>
      <c r="D172" s="40" t="s">
        <v>57</v>
      </c>
      <c r="E172" s="40" t="s">
        <v>269</v>
      </c>
      <c r="F172" s="41">
        <v>30</v>
      </c>
      <c r="G172" s="41">
        <v>31</v>
      </c>
      <c r="H172" s="42">
        <v>1</v>
      </c>
      <c r="I172" s="43">
        <v>1</v>
      </c>
      <c r="J172" s="43">
        <v>0</v>
      </c>
      <c r="K172" s="43">
        <v>1</v>
      </c>
      <c r="L172" s="57">
        <v>1</v>
      </c>
    </row>
    <row r="173" spans="1:12" x14ac:dyDescent="0.35">
      <c r="A173" s="56" t="s">
        <v>291</v>
      </c>
      <c r="B173" s="39" t="s">
        <v>292</v>
      </c>
      <c r="C173" s="39" t="s">
        <v>66</v>
      </c>
      <c r="D173" s="40" t="s">
        <v>57</v>
      </c>
      <c r="E173" s="40" t="s">
        <v>269</v>
      </c>
      <c r="F173" s="41">
        <v>35</v>
      </c>
      <c r="G173" s="41">
        <v>35</v>
      </c>
      <c r="H173" s="42">
        <v>1</v>
      </c>
      <c r="I173" s="43">
        <v>1</v>
      </c>
      <c r="J173" s="43">
        <v>1</v>
      </c>
      <c r="K173" s="43">
        <v>1</v>
      </c>
      <c r="L173" s="57">
        <v>1</v>
      </c>
    </row>
    <row r="174" spans="1:12" x14ac:dyDescent="0.35">
      <c r="A174" s="58" t="s">
        <v>344</v>
      </c>
      <c r="B174" s="44" t="s">
        <v>345</v>
      </c>
      <c r="C174" s="44" t="s">
        <v>66</v>
      </c>
      <c r="D174" s="45" t="s">
        <v>57</v>
      </c>
      <c r="E174" s="45" t="s">
        <v>269</v>
      </c>
      <c r="F174" s="46">
        <v>41</v>
      </c>
      <c r="G174" s="46">
        <v>43</v>
      </c>
      <c r="H174" s="47">
        <v>1</v>
      </c>
      <c r="I174" s="48">
        <v>2</v>
      </c>
      <c r="J174" s="48">
        <v>0</v>
      </c>
      <c r="K174" s="48">
        <v>2</v>
      </c>
      <c r="L174" s="59">
        <v>2</v>
      </c>
    </row>
    <row r="175" spans="1:12" x14ac:dyDescent="0.35">
      <c r="A175" s="56" t="s">
        <v>426</v>
      </c>
      <c r="B175" s="39" t="s">
        <v>425</v>
      </c>
      <c r="C175" s="39" t="s">
        <v>66</v>
      </c>
      <c r="D175" s="40" t="s">
        <v>57</v>
      </c>
      <c r="E175" s="40" t="s">
        <v>269</v>
      </c>
      <c r="F175" s="41">
        <v>35</v>
      </c>
      <c r="G175" s="41">
        <v>35</v>
      </c>
      <c r="H175" s="42">
        <v>1</v>
      </c>
      <c r="I175" s="43">
        <v>1</v>
      </c>
      <c r="J175" s="43">
        <v>1</v>
      </c>
      <c r="K175" s="43">
        <v>1</v>
      </c>
      <c r="L175" s="57">
        <v>0</v>
      </c>
    </row>
    <row r="176" spans="1:12" x14ac:dyDescent="0.35">
      <c r="A176" s="58" t="s">
        <v>430</v>
      </c>
      <c r="B176" s="44" t="s">
        <v>429</v>
      </c>
      <c r="C176" s="44" t="s">
        <v>66</v>
      </c>
      <c r="D176" s="45" t="s">
        <v>57</v>
      </c>
      <c r="E176" s="45" t="s">
        <v>269</v>
      </c>
      <c r="F176" s="46">
        <v>30</v>
      </c>
      <c r="G176" s="46">
        <v>31</v>
      </c>
      <c r="H176" s="47">
        <v>1</v>
      </c>
      <c r="I176" s="48">
        <v>1</v>
      </c>
      <c r="J176" s="48">
        <v>0</v>
      </c>
      <c r="K176" s="48">
        <v>1</v>
      </c>
      <c r="L176" s="59">
        <v>1</v>
      </c>
    </row>
    <row r="177" spans="1:12" x14ac:dyDescent="0.35">
      <c r="A177" s="56" t="s">
        <v>295</v>
      </c>
      <c r="B177" s="39" t="s">
        <v>294</v>
      </c>
      <c r="C177" s="39" t="s">
        <v>67</v>
      </c>
      <c r="D177" s="40" t="s">
        <v>57</v>
      </c>
      <c r="E177" s="40" t="s">
        <v>269</v>
      </c>
      <c r="F177" s="41">
        <v>50</v>
      </c>
      <c r="G177" s="41">
        <v>52</v>
      </c>
      <c r="H177" s="42">
        <v>1</v>
      </c>
      <c r="I177" s="43">
        <v>2</v>
      </c>
      <c r="J177" s="43">
        <v>0</v>
      </c>
      <c r="K177" s="43">
        <v>2</v>
      </c>
      <c r="L177" s="57">
        <v>1</v>
      </c>
    </row>
    <row r="178" spans="1:12" x14ac:dyDescent="0.35">
      <c r="A178" s="58" t="s">
        <v>337</v>
      </c>
      <c r="B178" s="44" t="s">
        <v>334</v>
      </c>
      <c r="C178" s="44" t="s">
        <v>67</v>
      </c>
      <c r="D178" s="45" t="s">
        <v>57</v>
      </c>
      <c r="E178" s="45" t="s">
        <v>269</v>
      </c>
      <c r="F178" s="46">
        <v>41</v>
      </c>
      <c r="G178" s="46">
        <v>43</v>
      </c>
      <c r="H178" s="47">
        <v>1</v>
      </c>
      <c r="I178" s="48">
        <v>2</v>
      </c>
      <c r="J178" s="48">
        <v>0</v>
      </c>
      <c r="K178" s="48">
        <v>2</v>
      </c>
      <c r="L178" s="59">
        <v>2</v>
      </c>
    </row>
    <row r="179" spans="1:12" x14ac:dyDescent="0.35">
      <c r="A179" s="58" t="s">
        <v>353</v>
      </c>
      <c r="B179" s="44" t="s">
        <v>349</v>
      </c>
      <c r="C179" s="44" t="s">
        <v>67</v>
      </c>
      <c r="D179" s="45" t="s">
        <v>57</v>
      </c>
      <c r="E179" s="45" t="s">
        <v>269</v>
      </c>
      <c r="F179" s="46">
        <v>40</v>
      </c>
      <c r="G179" s="46">
        <v>41</v>
      </c>
      <c r="H179" s="47">
        <v>1</v>
      </c>
      <c r="I179" s="48">
        <v>1</v>
      </c>
      <c r="J179" s="48">
        <v>0</v>
      </c>
      <c r="K179" s="48">
        <v>1</v>
      </c>
      <c r="L179" s="59">
        <v>1</v>
      </c>
    </row>
    <row r="180" spans="1:12" x14ac:dyDescent="0.35">
      <c r="A180" s="58" t="s">
        <v>427</v>
      </c>
      <c r="B180" s="44" t="s">
        <v>425</v>
      </c>
      <c r="C180" s="44" t="s">
        <v>67</v>
      </c>
      <c r="D180" s="45" t="s">
        <v>57</v>
      </c>
      <c r="E180" s="45" t="s">
        <v>269</v>
      </c>
      <c r="F180" s="46">
        <v>35</v>
      </c>
      <c r="G180" s="46">
        <v>36</v>
      </c>
      <c r="H180" s="47">
        <v>1</v>
      </c>
      <c r="I180" s="48">
        <v>1</v>
      </c>
      <c r="J180" s="48">
        <v>0</v>
      </c>
      <c r="K180" s="48">
        <v>1</v>
      </c>
      <c r="L180" s="59">
        <v>1</v>
      </c>
    </row>
    <row r="181" spans="1:12" x14ac:dyDescent="0.35">
      <c r="A181" s="56" t="s">
        <v>267</v>
      </c>
      <c r="B181" s="39" t="s">
        <v>268</v>
      </c>
      <c r="C181" s="39" t="s">
        <v>68</v>
      </c>
      <c r="D181" s="40" t="s">
        <v>57</v>
      </c>
      <c r="E181" s="40" t="s">
        <v>269</v>
      </c>
      <c r="F181" s="41">
        <v>35</v>
      </c>
      <c r="G181" s="41">
        <v>36</v>
      </c>
      <c r="H181" s="42">
        <v>1</v>
      </c>
      <c r="I181" s="43">
        <v>1</v>
      </c>
      <c r="J181" s="43">
        <v>0</v>
      </c>
      <c r="K181" s="43">
        <v>1</v>
      </c>
      <c r="L181" s="57">
        <v>1</v>
      </c>
    </row>
    <row r="182" spans="1:12" x14ac:dyDescent="0.35">
      <c r="A182" s="58" t="s">
        <v>277</v>
      </c>
      <c r="B182" s="44" t="s">
        <v>276</v>
      </c>
      <c r="C182" s="44" t="s">
        <v>68</v>
      </c>
      <c r="D182" s="45" t="s">
        <v>57</v>
      </c>
      <c r="E182" s="45" t="s">
        <v>269</v>
      </c>
      <c r="F182" s="46">
        <v>30</v>
      </c>
      <c r="G182" s="46">
        <v>31</v>
      </c>
      <c r="H182" s="47">
        <v>1</v>
      </c>
      <c r="I182" s="48">
        <v>1</v>
      </c>
      <c r="J182" s="48">
        <v>0</v>
      </c>
      <c r="K182" s="48">
        <v>1</v>
      </c>
      <c r="L182" s="59">
        <v>0</v>
      </c>
    </row>
    <row r="183" spans="1:12" x14ac:dyDescent="0.35">
      <c r="A183" s="56" t="s">
        <v>281</v>
      </c>
      <c r="B183" s="39" t="s">
        <v>93</v>
      </c>
      <c r="C183" s="39" t="s">
        <v>68</v>
      </c>
      <c r="D183" s="40" t="s">
        <v>57</v>
      </c>
      <c r="E183" s="40" t="s">
        <v>269</v>
      </c>
      <c r="F183" s="41">
        <v>20</v>
      </c>
      <c r="G183" s="41">
        <v>21</v>
      </c>
      <c r="H183" s="42">
        <v>1</v>
      </c>
      <c r="I183" s="43">
        <v>1</v>
      </c>
      <c r="J183" s="43">
        <v>0</v>
      </c>
      <c r="K183" s="43">
        <v>1</v>
      </c>
      <c r="L183" s="57">
        <v>1</v>
      </c>
    </row>
    <row r="184" spans="1:12" x14ac:dyDescent="0.35">
      <c r="A184" s="58" t="s">
        <v>282</v>
      </c>
      <c r="B184" s="44" t="s">
        <v>283</v>
      </c>
      <c r="C184" s="44" t="s">
        <v>68</v>
      </c>
      <c r="D184" s="45" t="s">
        <v>57</v>
      </c>
      <c r="E184" s="45" t="s">
        <v>269</v>
      </c>
      <c r="F184" s="46">
        <v>30</v>
      </c>
      <c r="G184" s="46">
        <v>31</v>
      </c>
      <c r="H184" s="47">
        <v>1</v>
      </c>
      <c r="I184" s="48">
        <v>1</v>
      </c>
      <c r="J184" s="48">
        <v>0</v>
      </c>
      <c r="K184" s="48">
        <v>1</v>
      </c>
      <c r="L184" s="59">
        <v>1</v>
      </c>
    </row>
    <row r="185" spans="1:12" x14ac:dyDescent="0.35">
      <c r="A185" s="56" t="s">
        <v>315</v>
      </c>
      <c r="B185" s="39" t="s">
        <v>316</v>
      </c>
      <c r="C185" s="39" t="s">
        <v>68</v>
      </c>
      <c r="D185" s="40" t="s">
        <v>57</v>
      </c>
      <c r="E185" s="40" t="s">
        <v>269</v>
      </c>
      <c r="F185" s="41">
        <v>35</v>
      </c>
      <c r="G185" s="41">
        <v>36</v>
      </c>
      <c r="H185" s="42">
        <v>1</v>
      </c>
      <c r="I185" s="43">
        <v>1</v>
      </c>
      <c r="J185" s="43">
        <v>0</v>
      </c>
      <c r="K185" s="43">
        <v>1</v>
      </c>
      <c r="L185" s="57">
        <v>1</v>
      </c>
    </row>
    <row r="186" spans="1:12" x14ac:dyDescent="0.35">
      <c r="A186" s="58" t="s">
        <v>317</v>
      </c>
      <c r="B186" s="44" t="s">
        <v>318</v>
      </c>
      <c r="C186" s="44" t="s">
        <v>68</v>
      </c>
      <c r="D186" s="45" t="s">
        <v>57</v>
      </c>
      <c r="E186" s="45" t="s">
        <v>269</v>
      </c>
      <c r="F186" s="46">
        <v>1</v>
      </c>
      <c r="G186" s="46">
        <v>0</v>
      </c>
      <c r="H186" s="47">
        <v>0</v>
      </c>
      <c r="I186" s="48">
        <v>0</v>
      </c>
      <c r="J186" s="48">
        <v>0</v>
      </c>
      <c r="K186" s="48">
        <v>0</v>
      </c>
      <c r="L186" s="59">
        <v>0</v>
      </c>
    </row>
    <row r="187" spans="1:12" x14ac:dyDescent="0.35">
      <c r="A187" s="56" t="s">
        <v>362</v>
      </c>
      <c r="B187" s="39" t="s">
        <v>361</v>
      </c>
      <c r="C187" s="39" t="s">
        <v>68</v>
      </c>
      <c r="D187" s="40" t="s">
        <v>57</v>
      </c>
      <c r="E187" s="40" t="s">
        <v>269</v>
      </c>
      <c r="F187" s="41">
        <v>45</v>
      </c>
      <c r="G187" s="41">
        <v>47</v>
      </c>
      <c r="H187" s="42">
        <v>1</v>
      </c>
      <c r="I187" s="43">
        <v>2</v>
      </c>
      <c r="J187" s="43">
        <v>0</v>
      </c>
      <c r="K187" s="43">
        <v>2</v>
      </c>
      <c r="L187" s="57">
        <v>2</v>
      </c>
    </row>
    <row r="188" spans="1:12" x14ac:dyDescent="0.35">
      <c r="A188" s="58" t="s">
        <v>388</v>
      </c>
      <c r="B188" s="44" t="s">
        <v>384</v>
      </c>
      <c r="C188" s="44" t="s">
        <v>68</v>
      </c>
      <c r="D188" s="45" t="s">
        <v>57</v>
      </c>
      <c r="E188" s="45" t="s">
        <v>269</v>
      </c>
      <c r="F188" s="46">
        <v>27</v>
      </c>
      <c r="G188" s="46">
        <v>28</v>
      </c>
      <c r="H188" s="47">
        <v>1</v>
      </c>
      <c r="I188" s="48">
        <v>1</v>
      </c>
      <c r="J188" s="48">
        <v>0</v>
      </c>
      <c r="K188" s="48">
        <v>1</v>
      </c>
      <c r="L188" s="59">
        <v>1</v>
      </c>
    </row>
    <row r="189" spans="1:12" x14ac:dyDescent="0.35">
      <c r="A189" s="56" t="s">
        <v>389</v>
      </c>
      <c r="B189" s="39" t="s">
        <v>390</v>
      </c>
      <c r="C189" s="39" t="s">
        <v>68</v>
      </c>
      <c r="D189" s="40" t="s">
        <v>57</v>
      </c>
      <c r="E189" s="40" t="s">
        <v>269</v>
      </c>
      <c r="F189" s="41">
        <v>35</v>
      </c>
      <c r="G189" s="41">
        <v>36</v>
      </c>
      <c r="H189" s="42">
        <v>1</v>
      </c>
      <c r="I189" s="43">
        <v>1</v>
      </c>
      <c r="J189" s="43">
        <v>0</v>
      </c>
      <c r="K189" s="43">
        <v>1</v>
      </c>
      <c r="L189" s="57">
        <v>1</v>
      </c>
    </row>
    <row r="190" spans="1:12" x14ac:dyDescent="0.35">
      <c r="A190" s="56" t="s">
        <v>403</v>
      </c>
      <c r="B190" s="39" t="s">
        <v>404</v>
      </c>
      <c r="C190" s="39" t="s">
        <v>68</v>
      </c>
      <c r="D190" s="40" t="s">
        <v>57</v>
      </c>
      <c r="E190" s="40" t="s">
        <v>269</v>
      </c>
      <c r="F190" s="41">
        <v>20</v>
      </c>
      <c r="G190" s="41">
        <v>21</v>
      </c>
      <c r="H190" s="42">
        <v>1</v>
      </c>
      <c r="I190" s="43">
        <v>1</v>
      </c>
      <c r="J190" s="43">
        <v>0</v>
      </c>
      <c r="K190" s="43">
        <v>1</v>
      </c>
      <c r="L190" s="57">
        <v>1</v>
      </c>
    </row>
    <row r="191" spans="1:12" x14ac:dyDescent="0.35">
      <c r="A191" s="56" t="s">
        <v>278</v>
      </c>
      <c r="B191" s="39" t="s">
        <v>276</v>
      </c>
      <c r="C191" s="39" t="s">
        <v>69</v>
      </c>
      <c r="D191" s="40" t="s">
        <v>57</v>
      </c>
      <c r="E191" s="40" t="s">
        <v>269</v>
      </c>
      <c r="F191" s="41">
        <v>30</v>
      </c>
      <c r="G191" s="41">
        <v>31</v>
      </c>
      <c r="H191" s="42">
        <v>1</v>
      </c>
      <c r="I191" s="43">
        <v>1</v>
      </c>
      <c r="J191" s="43">
        <v>0</v>
      </c>
      <c r="K191" s="43">
        <v>1</v>
      </c>
      <c r="L191" s="57">
        <v>1</v>
      </c>
    </row>
    <row r="192" spans="1:12" x14ac:dyDescent="0.35">
      <c r="A192" s="58" t="s">
        <v>296</v>
      </c>
      <c r="B192" s="44" t="s">
        <v>294</v>
      </c>
      <c r="C192" s="44" t="s">
        <v>69</v>
      </c>
      <c r="D192" s="45" t="s">
        <v>57</v>
      </c>
      <c r="E192" s="45" t="s">
        <v>269</v>
      </c>
      <c r="F192" s="46">
        <v>45</v>
      </c>
      <c r="G192" s="46">
        <v>47</v>
      </c>
      <c r="H192" s="47">
        <v>1</v>
      </c>
      <c r="I192" s="48">
        <v>2</v>
      </c>
      <c r="J192" s="48">
        <v>0</v>
      </c>
      <c r="K192" s="48">
        <v>2</v>
      </c>
      <c r="L192" s="59">
        <v>1</v>
      </c>
    </row>
    <row r="193" spans="1:12" x14ac:dyDescent="0.35">
      <c r="A193" s="56" t="s">
        <v>358</v>
      </c>
      <c r="B193" s="39" t="s">
        <v>359</v>
      </c>
      <c r="C193" s="39" t="s">
        <v>69</v>
      </c>
      <c r="D193" s="40" t="s">
        <v>57</v>
      </c>
      <c r="E193" s="40" t="s">
        <v>269</v>
      </c>
      <c r="F193" s="41">
        <v>40</v>
      </c>
      <c r="G193" s="41">
        <v>41</v>
      </c>
      <c r="H193" s="42">
        <v>1</v>
      </c>
      <c r="I193" s="43">
        <v>1</v>
      </c>
      <c r="J193" s="43">
        <v>0</v>
      </c>
      <c r="K193" s="43">
        <v>1</v>
      </c>
      <c r="L193" s="57">
        <v>1</v>
      </c>
    </row>
    <row r="194" spans="1:12" x14ac:dyDescent="0.35">
      <c r="A194" s="58" t="s">
        <v>366</v>
      </c>
      <c r="B194" s="44" t="s">
        <v>364</v>
      </c>
      <c r="C194" s="44" t="s">
        <v>69</v>
      </c>
      <c r="D194" s="45" t="s">
        <v>57</v>
      </c>
      <c r="E194" s="45" t="s">
        <v>269</v>
      </c>
      <c r="F194" s="46">
        <v>65</v>
      </c>
      <c r="G194" s="46">
        <v>67</v>
      </c>
      <c r="H194" s="47">
        <v>1</v>
      </c>
      <c r="I194" s="48">
        <v>2</v>
      </c>
      <c r="J194" s="48">
        <v>0</v>
      </c>
      <c r="K194" s="48">
        <v>2</v>
      </c>
      <c r="L194" s="59">
        <v>2</v>
      </c>
    </row>
    <row r="195" spans="1:12" x14ac:dyDescent="0.35">
      <c r="A195" s="58" t="s">
        <v>376</v>
      </c>
      <c r="B195" s="44" t="s">
        <v>375</v>
      </c>
      <c r="C195" s="44" t="s">
        <v>69</v>
      </c>
      <c r="D195" s="45" t="s">
        <v>57</v>
      </c>
      <c r="E195" s="45" t="s">
        <v>269</v>
      </c>
      <c r="F195" s="46">
        <v>65</v>
      </c>
      <c r="G195" s="46">
        <v>67</v>
      </c>
      <c r="H195" s="47">
        <v>1</v>
      </c>
      <c r="I195" s="48">
        <v>2</v>
      </c>
      <c r="J195" s="48">
        <v>0</v>
      </c>
      <c r="K195" s="48">
        <v>2</v>
      </c>
      <c r="L195" s="59">
        <v>2</v>
      </c>
    </row>
    <row r="196" spans="1:12" x14ac:dyDescent="0.35">
      <c r="A196" s="56" t="s">
        <v>381</v>
      </c>
      <c r="B196" s="39" t="s">
        <v>382</v>
      </c>
      <c r="C196" s="39" t="s">
        <v>69</v>
      </c>
      <c r="D196" s="40" t="s">
        <v>57</v>
      </c>
      <c r="E196" s="40" t="s">
        <v>269</v>
      </c>
      <c r="F196" s="41">
        <v>35</v>
      </c>
      <c r="G196" s="41">
        <v>36</v>
      </c>
      <c r="H196" s="42">
        <v>1</v>
      </c>
      <c r="I196" s="43">
        <v>1</v>
      </c>
      <c r="J196" s="43">
        <v>0</v>
      </c>
      <c r="K196" s="43">
        <v>1</v>
      </c>
      <c r="L196" s="57">
        <v>1</v>
      </c>
    </row>
    <row r="197" spans="1:12" x14ac:dyDescent="0.35">
      <c r="A197" s="56" t="s">
        <v>393</v>
      </c>
      <c r="B197" s="39" t="s">
        <v>392</v>
      </c>
      <c r="C197" s="39" t="s">
        <v>69</v>
      </c>
      <c r="D197" s="40" t="s">
        <v>57</v>
      </c>
      <c r="E197" s="40" t="s">
        <v>269</v>
      </c>
      <c r="F197" s="41">
        <v>20</v>
      </c>
      <c r="G197" s="41">
        <v>20</v>
      </c>
      <c r="H197" s="42">
        <v>1</v>
      </c>
      <c r="I197" s="43">
        <v>1</v>
      </c>
      <c r="J197" s="43">
        <v>1</v>
      </c>
      <c r="K197" s="43">
        <v>1</v>
      </c>
      <c r="L197" s="57">
        <v>1</v>
      </c>
    </row>
    <row r="198" spans="1:12" x14ac:dyDescent="0.35">
      <c r="A198" s="60" t="s">
        <v>438</v>
      </c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61"/>
    </row>
    <row r="199" spans="1:12" ht="15" thickBot="1" x14ac:dyDescent="0.4">
      <c r="A199" s="62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4"/>
    </row>
    <row r="200" spans="1:12" ht="15.5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</row>
    <row r="303" spans="1:12" ht="15.5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</row>
    <row r="416" spans="1:12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1" spans="1:12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</sheetData>
  <autoFilter ref="A3:L3" xr:uid="{40BA5802-5116-4769-BE88-14852E4007D2}">
    <sortState xmlns:xlrd2="http://schemas.microsoft.com/office/spreadsheetml/2017/richdata2" ref="A5:L196">
      <sortCondition ref="D3"/>
    </sortState>
  </autoFilter>
  <mergeCells count="14">
    <mergeCell ref="A418:L418"/>
    <mergeCell ref="A419:L419"/>
    <mergeCell ref="A421:L422"/>
    <mergeCell ref="A198:L199"/>
    <mergeCell ref="C3:C4"/>
    <mergeCell ref="B3:B4"/>
    <mergeCell ref="A3:A4"/>
    <mergeCell ref="D3:D4"/>
    <mergeCell ref="E3:E4"/>
    <mergeCell ref="A1:L1"/>
    <mergeCell ref="A200:L200"/>
    <mergeCell ref="A303:L303"/>
    <mergeCell ref="A416:L416"/>
    <mergeCell ref="A417:L417"/>
  </mergeCells>
  <conditionalFormatting sqref="H5:H197">
    <cfRule type="dataBar" priority="1">
      <dataBar>
        <cfvo type="num" val="0"/>
        <cfvo type="num" val="1"/>
        <color rgb="FF2A78D6"/>
      </dataBar>
      <extLst>
        <ext xmlns:x14="http://schemas.microsoft.com/office/spreadsheetml/2009/9/main" uri="{B025F937-C7B1-47D3-B67F-A62EFF666E3E}">
          <x14:id>{C1CFA869-C5A5-4166-B79B-B42D4281469A}</x14:id>
        </ext>
      </extLst>
    </cfRule>
  </conditionalFormatting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49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1CFA869-C5A5-4166-B79B-B42D4281469A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A78D6"/>
            </x14:dataBar>
          </x14:cfRule>
          <xm:sqref>H5:H197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5925-E9B0-4A18-A1DD-627675F5861D}">
  <sheetPr>
    <tabColor rgb="FF2A78D6"/>
  </sheetPr>
  <dimension ref="A1:N43"/>
  <sheetViews>
    <sheetView workbookViewId="0">
      <pane ySplit="3" topLeftCell="A27" activePane="bottomLeft" state="frozen"/>
      <selection pane="bottomLeft" activeCell="G2" sqref="G1:G1048576"/>
    </sheetView>
  </sheetViews>
  <sheetFormatPr defaultColWidth="8.6328125" defaultRowHeight="14.5" x14ac:dyDescent="0.35"/>
  <cols>
    <col min="1" max="1" width="6" customWidth="1"/>
    <col min="2" max="2" width="40" customWidth="1"/>
    <col min="3" max="3" width="11" customWidth="1"/>
    <col min="4" max="4" width="8" customWidth="1"/>
    <col min="5" max="6" width="10" customWidth="1"/>
    <col min="7" max="9" width="11" customWidth="1"/>
    <col min="10" max="10" width="10" customWidth="1"/>
    <col min="11" max="12" width="11" customWidth="1"/>
    <col min="13" max="13" width="10" customWidth="1"/>
    <col min="14" max="14" width="12" hidden="1" customWidth="1"/>
  </cols>
  <sheetData>
    <row r="1" spans="1:14" ht="30" customHeight="1" x14ac:dyDescent="0.35">
      <c r="A1" s="35" t="s">
        <v>444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5" thickBot="1" x14ac:dyDescent="0.4"/>
    <row r="3" spans="1:14" ht="45.5" customHeight="1" thickBot="1" x14ac:dyDescent="0.4">
      <c r="A3" s="50" t="s">
        <v>22</v>
      </c>
      <c r="B3" s="51" t="s">
        <v>23</v>
      </c>
      <c r="C3" s="51" t="s">
        <v>24</v>
      </c>
      <c r="D3" s="51" t="s">
        <v>25</v>
      </c>
      <c r="E3" s="51" t="s">
        <v>26</v>
      </c>
      <c r="F3" s="51" t="s">
        <v>27</v>
      </c>
      <c r="G3" s="51" t="s">
        <v>28</v>
      </c>
      <c r="H3" s="74" t="s">
        <v>29</v>
      </c>
      <c r="I3" s="74" t="s">
        <v>30</v>
      </c>
      <c r="J3" s="74" t="s">
        <v>31</v>
      </c>
      <c r="K3" s="74" t="s">
        <v>32</v>
      </c>
      <c r="L3" s="74" t="s">
        <v>33</v>
      </c>
      <c r="M3" s="75" t="s">
        <v>34</v>
      </c>
      <c r="N3" s="65" t="s">
        <v>35</v>
      </c>
    </row>
    <row r="4" spans="1:14" x14ac:dyDescent="0.35">
      <c r="A4" s="76">
        <v>1</v>
      </c>
      <c r="B4" s="66" t="s">
        <v>36</v>
      </c>
      <c r="C4" s="45" t="s">
        <v>37</v>
      </c>
      <c r="D4" s="46">
        <v>7</v>
      </c>
      <c r="E4" s="67">
        <v>410</v>
      </c>
      <c r="F4" s="67">
        <v>421</v>
      </c>
      <c r="G4" s="68">
        <v>1</v>
      </c>
      <c r="H4" s="48">
        <v>13</v>
      </c>
      <c r="I4" s="48">
        <v>2</v>
      </c>
      <c r="J4" s="69">
        <v>0.15384615384615385</v>
      </c>
      <c r="K4" s="48">
        <v>13</v>
      </c>
      <c r="L4" s="48">
        <v>7</v>
      </c>
      <c r="M4" s="77">
        <v>0.53846153846153844</v>
      </c>
      <c r="N4" s="23">
        <v>1.026829268292683</v>
      </c>
    </row>
    <row r="5" spans="1:14" x14ac:dyDescent="0.35">
      <c r="A5" s="78">
        <v>2</v>
      </c>
      <c r="B5" s="70" t="s">
        <v>38</v>
      </c>
      <c r="C5" s="40" t="s">
        <v>37</v>
      </c>
      <c r="D5" s="41">
        <v>2</v>
      </c>
      <c r="E5" s="71">
        <v>140</v>
      </c>
      <c r="F5" s="71">
        <v>144</v>
      </c>
      <c r="G5" s="72">
        <v>1</v>
      </c>
      <c r="H5" s="43">
        <v>4</v>
      </c>
      <c r="I5" s="43">
        <v>0</v>
      </c>
      <c r="J5" s="73">
        <v>0</v>
      </c>
      <c r="K5" s="43">
        <v>4</v>
      </c>
      <c r="L5" s="43">
        <v>3</v>
      </c>
      <c r="M5" s="79">
        <v>0.75</v>
      </c>
      <c r="N5" s="23">
        <v>1.0285714285714285</v>
      </c>
    </row>
    <row r="6" spans="1:14" x14ac:dyDescent="0.35">
      <c r="A6" s="76">
        <v>3</v>
      </c>
      <c r="B6" s="66" t="s">
        <v>39</v>
      </c>
      <c r="C6" s="45" t="s">
        <v>37</v>
      </c>
      <c r="D6" s="46">
        <v>6</v>
      </c>
      <c r="E6" s="67">
        <v>171</v>
      </c>
      <c r="F6" s="67">
        <v>174</v>
      </c>
      <c r="G6" s="68">
        <v>1</v>
      </c>
      <c r="H6" s="48">
        <v>6</v>
      </c>
      <c r="I6" s="48">
        <v>3</v>
      </c>
      <c r="J6" s="69">
        <v>0.5</v>
      </c>
      <c r="K6" s="48">
        <v>6</v>
      </c>
      <c r="L6" s="48">
        <v>6</v>
      </c>
      <c r="M6" s="77">
        <v>1</v>
      </c>
      <c r="N6" s="23">
        <v>1.0175438596491229</v>
      </c>
    </row>
    <row r="7" spans="1:14" x14ac:dyDescent="0.35">
      <c r="A7" s="78">
        <v>4</v>
      </c>
      <c r="B7" s="70" t="s">
        <v>40</v>
      </c>
      <c r="C7" s="40" t="s">
        <v>37</v>
      </c>
      <c r="D7" s="41">
        <v>3</v>
      </c>
      <c r="E7" s="71">
        <v>91</v>
      </c>
      <c r="F7" s="71">
        <v>92</v>
      </c>
      <c r="G7" s="72">
        <v>1</v>
      </c>
      <c r="H7" s="43">
        <v>3</v>
      </c>
      <c r="I7" s="43">
        <v>1</v>
      </c>
      <c r="J7" s="73">
        <v>0.33333333333333331</v>
      </c>
      <c r="K7" s="43">
        <v>3</v>
      </c>
      <c r="L7" s="43">
        <v>1</v>
      </c>
      <c r="M7" s="79">
        <v>0.33333333333333331</v>
      </c>
      <c r="N7" s="23">
        <v>1.0109890109890109</v>
      </c>
    </row>
    <row r="8" spans="1:14" x14ac:dyDescent="0.35">
      <c r="A8" s="76">
        <v>5</v>
      </c>
      <c r="B8" s="66" t="s">
        <v>41</v>
      </c>
      <c r="C8" s="45" t="s">
        <v>37</v>
      </c>
      <c r="D8" s="46">
        <v>3</v>
      </c>
      <c r="E8" s="67">
        <v>60</v>
      </c>
      <c r="F8" s="67">
        <v>62</v>
      </c>
      <c r="G8" s="68">
        <v>1</v>
      </c>
      <c r="H8" s="48">
        <v>3</v>
      </c>
      <c r="I8" s="48">
        <v>1</v>
      </c>
      <c r="J8" s="69">
        <v>0.33333333333333331</v>
      </c>
      <c r="K8" s="48">
        <v>2</v>
      </c>
      <c r="L8" s="48">
        <v>2</v>
      </c>
      <c r="M8" s="77">
        <v>1</v>
      </c>
      <c r="N8" s="23">
        <v>1.0333333333333334</v>
      </c>
    </row>
    <row r="9" spans="1:14" x14ac:dyDescent="0.35">
      <c r="A9" s="78">
        <v>6</v>
      </c>
      <c r="B9" s="70" t="s">
        <v>42</v>
      </c>
      <c r="C9" s="40" t="s">
        <v>37</v>
      </c>
      <c r="D9" s="41">
        <v>1</v>
      </c>
      <c r="E9" s="71">
        <v>54</v>
      </c>
      <c r="F9" s="71">
        <v>54</v>
      </c>
      <c r="G9" s="72">
        <v>1</v>
      </c>
      <c r="H9" s="43">
        <v>2</v>
      </c>
      <c r="I9" s="43">
        <v>2</v>
      </c>
      <c r="J9" s="73">
        <v>1</v>
      </c>
      <c r="K9" s="43">
        <v>0</v>
      </c>
      <c r="L9" s="43">
        <v>0</v>
      </c>
      <c r="M9" s="79"/>
      <c r="N9" s="23">
        <v>1</v>
      </c>
    </row>
    <row r="10" spans="1:14" x14ac:dyDescent="0.35">
      <c r="A10" s="76">
        <v>7</v>
      </c>
      <c r="B10" s="66" t="s">
        <v>43</v>
      </c>
      <c r="C10" s="45" t="s">
        <v>37</v>
      </c>
      <c r="D10" s="46">
        <v>14</v>
      </c>
      <c r="E10" s="67">
        <v>406</v>
      </c>
      <c r="F10" s="67">
        <v>386</v>
      </c>
      <c r="G10" s="68">
        <v>0.95073891625615758</v>
      </c>
      <c r="H10" s="48">
        <v>15</v>
      </c>
      <c r="I10" s="48">
        <v>10</v>
      </c>
      <c r="J10" s="69">
        <v>0.66666666666666663</v>
      </c>
      <c r="K10" s="48">
        <v>0</v>
      </c>
      <c r="L10" s="48">
        <v>0</v>
      </c>
      <c r="M10" s="77"/>
      <c r="N10" s="23">
        <v>0.95073891625615758</v>
      </c>
    </row>
    <row r="11" spans="1:14" x14ac:dyDescent="0.35">
      <c r="A11" s="78">
        <v>8</v>
      </c>
      <c r="B11" s="70" t="s">
        <v>44</v>
      </c>
      <c r="C11" s="40" t="s">
        <v>37</v>
      </c>
      <c r="D11" s="41">
        <v>10</v>
      </c>
      <c r="E11" s="71">
        <v>179</v>
      </c>
      <c r="F11" s="71">
        <v>180</v>
      </c>
      <c r="G11" s="72">
        <v>1</v>
      </c>
      <c r="H11" s="43">
        <v>7</v>
      </c>
      <c r="I11" s="43">
        <v>4</v>
      </c>
      <c r="J11" s="73">
        <v>0.5714285714285714</v>
      </c>
      <c r="K11" s="43">
        <v>7</v>
      </c>
      <c r="L11" s="43">
        <v>3</v>
      </c>
      <c r="M11" s="79">
        <v>0.42857142857142855</v>
      </c>
      <c r="N11" s="23">
        <v>1.005586592178771</v>
      </c>
    </row>
    <row r="12" spans="1:14" x14ac:dyDescent="0.35">
      <c r="A12" s="76">
        <v>9</v>
      </c>
      <c r="B12" s="66" t="s">
        <v>45</v>
      </c>
      <c r="C12" s="45" t="s">
        <v>37</v>
      </c>
      <c r="D12" s="46">
        <v>1</v>
      </c>
      <c r="E12" s="67">
        <v>55</v>
      </c>
      <c r="F12" s="67">
        <v>55</v>
      </c>
      <c r="G12" s="68">
        <v>1</v>
      </c>
      <c r="H12" s="48">
        <v>2</v>
      </c>
      <c r="I12" s="48">
        <v>2</v>
      </c>
      <c r="J12" s="69">
        <v>1</v>
      </c>
      <c r="K12" s="48">
        <v>2</v>
      </c>
      <c r="L12" s="48">
        <v>2</v>
      </c>
      <c r="M12" s="77">
        <v>1</v>
      </c>
      <c r="N12" s="23">
        <v>1</v>
      </c>
    </row>
    <row r="13" spans="1:14" x14ac:dyDescent="0.35">
      <c r="A13" s="78">
        <v>10</v>
      </c>
      <c r="B13" s="70" t="s">
        <v>46</v>
      </c>
      <c r="C13" s="40" t="s">
        <v>37</v>
      </c>
      <c r="D13" s="41">
        <v>2</v>
      </c>
      <c r="E13" s="71">
        <v>144</v>
      </c>
      <c r="F13" s="71">
        <v>147</v>
      </c>
      <c r="G13" s="72">
        <v>1</v>
      </c>
      <c r="H13" s="43">
        <v>4</v>
      </c>
      <c r="I13" s="43">
        <v>1</v>
      </c>
      <c r="J13" s="73">
        <v>0.25</v>
      </c>
      <c r="K13" s="43">
        <v>4</v>
      </c>
      <c r="L13" s="43">
        <v>4</v>
      </c>
      <c r="M13" s="79">
        <v>1</v>
      </c>
      <c r="N13" s="23">
        <v>1.0208333333333333</v>
      </c>
    </row>
    <row r="14" spans="1:14" x14ac:dyDescent="0.35">
      <c r="A14" s="76">
        <v>11</v>
      </c>
      <c r="B14" s="66" t="s">
        <v>47</v>
      </c>
      <c r="C14" s="45" t="s">
        <v>37</v>
      </c>
      <c r="D14" s="46">
        <v>3</v>
      </c>
      <c r="E14" s="67">
        <v>106</v>
      </c>
      <c r="F14" s="67">
        <v>108</v>
      </c>
      <c r="G14" s="68">
        <v>1</v>
      </c>
      <c r="H14" s="48">
        <v>3</v>
      </c>
      <c r="I14" s="48">
        <v>1</v>
      </c>
      <c r="J14" s="69">
        <v>0.33333333333333331</v>
      </c>
      <c r="K14" s="48">
        <v>3</v>
      </c>
      <c r="L14" s="48">
        <v>3</v>
      </c>
      <c r="M14" s="77">
        <v>1</v>
      </c>
      <c r="N14" s="23">
        <v>1.0188679245283019</v>
      </c>
    </row>
    <row r="15" spans="1:14" x14ac:dyDescent="0.35">
      <c r="A15" s="78">
        <v>12</v>
      </c>
      <c r="B15" s="70" t="s">
        <v>48</v>
      </c>
      <c r="C15" s="40" t="s">
        <v>37</v>
      </c>
      <c r="D15" s="41">
        <v>9</v>
      </c>
      <c r="E15" s="71">
        <v>321</v>
      </c>
      <c r="F15" s="71">
        <v>328</v>
      </c>
      <c r="G15" s="72">
        <v>1</v>
      </c>
      <c r="H15" s="43">
        <v>10</v>
      </c>
      <c r="I15" s="43">
        <v>3</v>
      </c>
      <c r="J15" s="73">
        <v>0.3</v>
      </c>
      <c r="K15" s="43">
        <v>10</v>
      </c>
      <c r="L15" s="43">
        <v>10</v>
      </c>
      <c r="M15" s="79">
        <v>1</v>
      </c>
      <c r="N15" s="23">
        <v>1.0218068535825544</v>
      </c>
    </row>
    <row r="16" spans="1:14" x14ac:dyDescent="0.35">
      <c r="A16" s="76">
        <v>13</v>
      </c>
      <c r="B16" s="66" t="s">
        <v>49</v>
      </c>
      <c r="C16" s="45" t="s">
        <v>37</v>
      </c>
      <c r="D16" s="46">
        <v>3</v>
      </c>
      <c r="E16" s="67">
        <v>70</v>
      </c>
      <c r="F16" s="67">
        <v>73</v>
      </c>
      <c r="G16" s="68">
        <v>1</v>
      </c>
      <c r="H16" s="48">
        <v>3</v>
      </c>
      <c r="I16" s="48">
        <v>0</v>
      </c>
      <c r="J16" s="69">
        <v>0</v>
      </c>
      <c r="K16" s="48">
        <v>2</v>
      </c>
      <c r="L16" s="48">
        <v>2</v>
      </c>
      <c r="M16" s="77">
        <v>1</v>
      </c>
      <c r="N16" s="23">
        <v>1.0428571428571429</v>
      </c>
    </row>
    <row r="17" spans="1:14" x14ac:dyDescent="0.35">
      <c r="A17" s="78">
        <v>14</v>
      </c>
      <c r="B17" s="70" t="s">
        <v>50</v>
      </c>
      <c r="C17" s="40" t="s">
        <v>37</v>
      </c>
      <c r="D17" s="41">
        <v>9</v>
      </c>
      <c r="E17" s="71">
        <v>320</v>
      </c>
      <c r="F17" s="71">
        <v>325</v>
      </c>
      <c r="G17" s="72">
        <v>1</v>
      </c>
      <c r="H17" s="43">
        <v>11</v>
      </c>
      <c r="I17" s="43">
        <v>6</v>
      </c>
      <c r="J17" s="73">
        <v>0.54545454545454541</v>
      </c>
      <c r="K17" s="43">
        <v>0</v>
      </c>
      <c r="L17" s="43">
        <v>0</v>
      </c>
      <c r="M17" s="79"/>
      <c r="N17" s="23">
        <v>1.015625</v>
      </c>
    </row>
    <row r="18" spans="1:14" x14ac:dyDescent="0.35">
      <c r="A18" s="76">
        <v>15</v>
      </c>
      <c r="B18" s="66" t="s">
        <v>51</v>
      </c>
      <c r="C18" s="45" t="s">
        <v>37</v>
      </c>
      <c r="D18" s="46">
        <v>3</v>
      </c>
      <c r="E18" s="67">
        <v>220</v>
      </c>
      <c r="F18" s="67">
        <v>220</v>
      </c>
      <c r="G18" s="68">
        <v>1</v>
      </c>
      <c r="H18" s="48">
        <v>7</v>
      </c>
      <c r="I18" s="48">
        <v>7</v>
      </c>
      <c r="J18" s="69">
        <v>1</v>
      </c>
      <c r="K18" s="48">
        <v>7</v>
      </c>
      <c r="L18" s="48">
        <v>7</v>
      </c>
      <c r="M18" s="77">
        <v>1</v>
      </c>
      <c r="N18" s="23">
        <v>1</v>
      </c>
    </row>
    <row r="19" spans="1:14" x14ac:dyDescent="0.35">
      <c r="A19" s="78">
        <v>16</v>
      </c>
      <c r="B19" s="70" t="s">
        <v>52</v>
      </c>
      <c r="C19" s="40" t="s">
        <v>37</v>
      </c>
      <c r="D19" s="41">
        <v>4</v>
      </c>
      <c r="E19" s="71">
        <v>180</v>
      </c>
      <c r="F19" s="71">
        <v>181</v>
      </c>
      <c r="G19" s="72">
        <v>1</v>
      </c>
      <c r="H19" s="43">
        <v>5</v>
      </c>
      <c r="I19" s="43">
        <v>4</v>
      </c>
      <c r="J19" s="73">
        <v>0.8</v>
      </c>
      <c r="K19" s="43">
        <v>5</v>
      </c>
      <c r="L19" s="43">
        <v>4</v>
      </c>
      <c r="M19" s="79">
        <v>0.8</v>
      </c>
      <c r="N19" s="23">
        <v>1.0055555555555555</v>
      </c>
    </row>
    <row r="20" spans="1:14" x14ac:dyDescent="0.35">
      <c r="A20" s="76">
        <v>17</v>
      </c>
      <c r="B20" s="66" t="s">
        <v>53</v>
      </c>
      <c r="C20" s="45" t="s">
        <v>37</v>
      </c>
      <c r="D20" s="46">
        <v>1</v>
      </c>
      <c r="E20" s="67">
        <v>170</v>
      </c>
      <c r="F20" s="67">
        <v>170</v>
      </c>
      <c r="G20" s="68">
        <v>1</v>
      </c>
      <c r="H20" s="48">
        <v>5</v>
      </c>
      <c r="I20" s="48">
        <v>5</v>
      </c>
      <c r="J20" s="69">
        <v>1</v>
      </c>
      <c r="K20" s="48">
        <v>0</v>
      </c>
      <c r="L20" s="48">
        <v>0</v>
      </c>
      <c r="M20" s="77"/>
      <c r="N20" s="23">
        <v>1</v>
      </c>
    </row>
    <row r="21" spans="1:14" x14ac:dyDescent="0.35">
      <c r="A21" s="78">
        <v>18</v>
      </c>
      <c r="B21" s="70" t="s">
        <v>54</v>
      </c>
      <c r="C21" s="40" t="s">
        <v>37</v>
      </c>
      <c r="D21" s="41">
        <v>3</v>
      </c>
      <c r="E21" s="71">
        <v>135</v>
      </c>
      <c r="F21" s="71">
        <v>137</v>
      </c>
      <c r="G21" s="72">
        <v>1</v>
      </c>
      <c r="H21" s="43">
        <v>5</v>
      </c>
      <c r="I21" s="43">
        <v>3</v>
      </c>
      <c r="J21" s="73">
        <v>0.6</v>
      </c>
      <c r="K21" s="43">
        <v>5</v>
      </c>
      <c r="L21" s="43">
        <v>5</v>
      </c>
      <c r="M21" s="79">
        <v>1</v>
      </c>
      <c r="N21" s="23">
        <v>1.0148148148148148</v>
      </c>
    </row>
    <row r="22" spans="1:14" x14ac:dyDescent="0.35">
      <c r="A22" s="76">
        <v>19</v>
      </c>
      <c r="B22" s="66" t="s">
        <v>55</v>
      </c>
      <c r="C22" s="45" t="s">
        <v>37</v>
      </c>
      <c r="D22" s="46">
        <v>9</v>
      </c>
      <c r="E22" s="67">
        <v>195</v>
      </c>
      <c r="F22" s="67">
        <v>203</v>
      </c>
      <c r="G22" s="68">
        <v>1</v>
      </c>
      <c r="H22" s="48">
        <v>9</v>
      </c>
      <c r="I22" s="48">
        <v>1</v>
      </c>
      <c r="J22" s="69">
        <v>0.1111111111111111</v>
      </c>
      <c r="K22" s="48">
        <v>9</v>
      </c>
      <c r="L22" s="48">
        <v>9</v>
      </c>
      <c r="M22" s="77">
        <v>1</v>
      </c>
      <c r="N22" s="23">
        <v>1.0410256410256411</v>
      </c>
    </row>
    <row r="23" spans="1:14" x14ac:dyDescent="0.35">
      <c r="A23" s="78">
        <v>20</v>
      </c>
      <c r="B23" s="70" t="s">
        <v>56</v>
      </c>
      <c r="C23" s="40" t="s">
        <v>57</v>
      </c>
      <c r="D23" s="41">
        <v>5</v>
      </c>
      <c r="E23" s="71">
        <v>195</v>
      </c>
      <c r="F23" s="71">
        <v>201</v>
      </c>
      <c r="G23" s="72">
        <v>1</v>
      </c>
      <c r="H23" s="43">
        <v>6</v>
      </c>
      <c r="I23" s="43">
        <v>0</v>
      </c>
      <c r="J23" s="73">
        <v>0</v>
      </c>
      <c r="K23" s="43">
        <v>6</v>
      </c>
      <c r="L23" s="43">
        <v>5</v>
      </c>
      <c r="M23" s="79">
        <v>0.83333333333333337</v>
      </c>
      <c r="N23" s="23">
        <v>1.0307692307692307</v>
      </c>
    </row>
    <row r="24" spans="1:14" x14ac:dyDescent="0.35">
      <c r="A24" s="76">
        <v>21</v>
      </c>
      <c r="B24" s="66" t="s">
        <v>58</v>
      </c>
      <c r="C24" s="45" t="s">
        <v>57</v>
      </c>
      <c r="D24" s="46">
        <v>4</v>
      </c>
      <c r="E24" s="67">
        <v>136</v>
      </c>
      <c r="F24" s="67">
        <v>140</v>
      </c>
      <c r="G24" s="68">
        <v>1</v>
      </c>
      <c r="H24" s="48">
        <v>5</v>
      </c>
      <c r="I24" s="48">
        <v>1</v>
      </c>
      <c r="J24" s="69">
        <v>0.2</v>
      </c>
      <c r="K24" s="48">
        <v>5</v>
      </c>
      <c r="L24" s="48">
        <v>5</v>
      </c>
      <c r="M24" s="77">
        <v>1</v>
      </c>
      <c r="N24" s="23">
        <v>1.0294117647058822</v>
      </c>
    </row>
    <row r="25" spans="1:14" x14ac:dyDescent="0.35">
      <c r="A25" s="78">
        <v>22</v>
      </c>
      <c r="B25" s="70" t="s">
        <v>59</v>
      </c>
      <c r="C25" s="40" t="s">
        <v>57</v>
      </c>
      <c r="D25" s="41">
        <v>13</v>
      </c>
      <c r="E25" s="71">
        <v>408</v>
      </c>
      <c r="F25" s="71">
        <v>418</v>
      </c>
      <c r="G25" s="72">
        <v>1</v>
      </c>
      <c r="H25" s="43">
        <v>12</v>
      </c>
      <c r="I25" s="43">
        <v>1</v>
      </c>
      <c r="J25" s="73">
        <v>8.3333333333333329E-2</v>
      </c>
      <c r="K25" s="43">
        <v>12</v>
      </c>
      <c r="L25" s="43">
        <v>10</v>
      </c>
      <c r="M25" s="79">
        <v>0.83333333333333337</v>
      </c>
      <c r="N25" s="23">
        <v>1.0245098039215685</v>
      </c>
    </row>
    <row r="26" spans="1:14" ht="26" x14ac:dyDescent="0.35">
      <c r="A26" s="76">
        <v>23</v>
      </c>
      <c r="B26" s="66" t="s">
        <v>60</v>
      </c>
      <c r="C26" s="45" t="s">
        <v>57</v>
      </c>
      <c r="D26" s="46">
        <v>7</v>
      </c>
      <c r="E26" s="67">
        <v>230</v>
      </c>
      <c r="F26" s="67">
        <v>229</v>
      </c>
      <c r="G26" s="68">
        <v>0.9956521739130435</v>
      </c>
      <c r="H26" s="48">
        <v>8</v>
      </c>
      <c r="I26" s="48">
        <v>8</v>
      </c>
      <c r="J26" s="69">
        <v>1</v>
      </c>
      <c r="K26" s="48">
        <v>8</v>
      </c>
      <c r="L26" s="48">
        <v>8</v>
      </c>
      <c r="M26" s="77">
        <v>1</v>
      </c>
      <c r="N26" s="23">
        <v>0.9956521739130435</v>
      </c>
    </row>
    <row r="27" spans="1:14" ht="26" x14ac:dyDescent="0.35">
      <c r="A27" s="78">
        <v>24</v>
      </c>
      <c r="B27" s="70" t="s">
        <v>61</v>
      </c>
      <c r="C27" s="40" t="s">
        <v>57</v>
      </c>
      <c r="D27" s="41">
        <v>6</v>
      </c>
      <c r="E27" s="71">
        <v>224</v>
      </c>
      <c r="F27" s="71">
        <v>230</v>
      </c>
      <c r="G27" s="72">
        <v>1</v>
      </c>
      <c r="H27" s="43">
        <v>7</v>
      </c>
      <c r="I27" s="43">
        <v>1</v>
      </c>
      <c r="J27" s="73">
        <v>0.14285714285714285</v>
      </c>
      <c r="K27" s="43">
        <v>7</v>
      </c>
      <c r="L27" s="43">
        <v>7</v>
      </c>
      <c r="M27" s="79">
        <v>1</v>
      </c>
      <c r="N27" s="23">
        <v>1.0267857142857142</v>
      </c>
    </row>
    <row r="28" spans="1:14" ht="26" x14ac:dyDescent="0.35">
      <c r="A28" s="76">
        <v>25</v>
      </c>
      <c r="B28" s="66" t="s">
        <v>62</v>
      </c>
      <c r="C28" s="45" t="s">
        <v>57</v>
      </c>
      <c r="D28" s="46">
        <v>15</v>
      </c>
      <c r="E28" s="67">
        <v>591</v>
      </c>
      <c r="F28" s="67">
        <v>605</v>
      </c>
      <c r="G28" s="68">
        <v>1</v>
      </c>
      <c r="H28" s="48">
        <v>20</v>
      </c>
      <c r="I28" s="48">
        <v>6</v>
      </c>
      <c r="J28" s="69">
        <v>0.3</v>
      </c>
      <c r="K28" s="48">
        <v>20</v>
      </c>
      <c r="L28" s="48">
        <v>17</v>
      </c>
      <c r="M28" s="77">
        <v>0.85</v>
      </c>
      <c r="N28" s="23">
        <v>1.0236886632825719</v>
      </c>
    </row>
    <row r="29" spans="1:14" x14ac:dyDescent="0.35">
      <c r="A29" s="78">
        <v>26</v>
      </c>
      <c r="B29" s="70" t="s">
        <v>63</v>
      </c>
      <c r="C29" s="40" t="s">
        <v>57</v>
      </c>
      <c r="D29" s="41">
        <v>12</v>
      </c>
      <c r="E29" s="71">
        <v>472</v>
      </c>
      <c r="F29" s="71">
        <v>485</v>
      </c>
      <c r="G29" s="72">
        <v>1</v>
      </c>
      <c r="H29" s="43">
        <v>15</v>
      </c>
      <c r="I29" s="43">
        <v>2</v>
      </c>
      <c r="J29" s="73">
        <v>0.13333333333333333</v>
      </c>
      <c r="K29" s="43">
        <v>15</v>
      </c>
      <c r="L29" s="43">
        <v>9</v>
      </c>
      <c r="M29" s="79">
        <v>0.6</v>
      </c>
      <c r="N29" s="23">
        <v>1.027542372881356</v>
      </c>
    </row>
    <row r="30" spans="1:14" x14ac:dyDescent="0.35">
      <c r="A30" s="76">
        <v>27</v>
      </c>
      <c r="B30" s="66" t="s">
        <v>64</v>
      </c>
      <c r="C30" s="45" t="s">
        <v>57</v>
      </c>
      <c r="D30" s="46">
        <v>4</v>
      </c>
      <c r="E30" s="67">
        <v>150</v>
      </c>
      <c r="F30" s="67">
        <v>153</v>
      </c>
      <c r="G30" s="68">
        <v>1</v>
      </c>
      <c r="H30" s="48">
        <v>5</v>
      </c>
      <c r="I30" s="48">
        <v>2</v>
      </c>
      <c r="J30" s="69">
        <v>0.4</v>
      </c>
      <c r="K30" s="48">
        <v>5</v>
      </c>
      <c r="L30" s="48">
        <v>2</v>
      </c>
      <c r="M30" s="77">
        <v>0.4</v>
      </c>
      <c r="N30" s="23">
        <v>1.02</v>
      </c>
    </row>
    <row r="31" spans="1:14" ht="26" x14ac:dyDescent="0.35">
      <c r="A31" s="78">
        <v>28</v>
      </c>
      <c r="B31" s="70" t="s">
        <v>65</v>
      </c>
      <c r="C31" s="40" t="s">
        <v>57</v>
      </c>
      <c r="D31" s="41">
        <v>9</v>
      </c>
      <c r="E31" s="71">
        <v>330</v>
      </c>
      <c r="F31" s="71">
        <v>341</v>
      </c>
      <c r="G31" s="72">
        <v>1</v>
      </c>
      <c r="H31" s="43">
        <v>12</v>
      </c>
      <c r="I31" s="43">
        <v>1</v>
      </c>
      <c r="J31" s="73">
        <v>8.3333333333333329E-2</v>
      </c>
      <c r="K31" s="43">
        <v>12</v>
      </c>
      <c r="L31" s="43">
        <v>11</v>
      </c>
      <c r="M31" s="79">
        <v>0.91666666666666663</v>
      </c>
      <c r="N31" s="23">
        <v>1.0333333333333334</v>
      </c>
    </row>
    <row r="32" spans="1:14" x14ac:dyDescent="0.35">
      <c r="A32" s="76">
        <v>29</v>
      </c>
      <c r="B32" s="66" t="s">
        <v>66</v>
      </c>
      <c r="C32" s="45" t="s">
        <v>57</v>
      </c>
      <c r="D32" s="46">
        <v>4</v>
      </c>
      <c r="E32" s="67">
        <v>141</v>
      </c>
      <c r="F32" s="67">
        <v>144</v>
      </c>
      <c r="G32" s="68">
        <v>1</v>
      </c>
      <c r="H32" s="48">
        <v>5</v>
      </c>
      <c r="I32" s="48">
        <v>2</v>
      </c>
      <c r="J32" s="69">
        <v>0.4</v>
      </c>
      <c r="K32" s="48">
        <v>5</v>
      </c>
      <c r="L32" s="48">
        <v>4</v>
      </c>
      <c r="M32" s="77">
        <v>0.8</v>
      </c>
      <c r="N32" s="23">
        <v>1.0212765957446808</v>
      </c>
    </row>
    <row r="33" spans="1:14" x14ac:dyDescent="0.35">
      <c r="A33" s="78">
        <v>30</v>
      </c>
      <c r="B33" s="70" t="s">
        <v>67</v>
      </c>
      <c r="C33" s="40" t="s">
        <v>57</v>
      </c>
      <c r="D33" s="41">
        <v>4</v>
      </c>
      <c r="E33" s="71">
        <v>166</v>
      </c>
      <c r="F33" s="71">
        <v>172</v>
      </c>
      <c r="G33" s="72">
        <v>1</v>
      </c>
      <c r="H33" s="43">
        <v>6</v>
      </c>
      <c r="I33" s="43">
        <v>0</v>
      </c>
      <c r="J33" s="73">
        <v>0</v>
      </c>
      <c r="K33" s="43">
        <v>6</v>
      </c>
      <c r="L33" s="43">
        <v>5</v>
      </c>
      <c r="M33" s="79">
        <v>0.83333333333333337</v>
      </c>
      <c r="N33" s="23">
        <v>1.036144578313253</v>
      </c>
    </row>
    <row r="34" spans="1:14" x14ac:dyDescent="0.35">
      <c r="A34" s="76">
        <v>31</v>
      </c>
      <c r="B34" s="66" t="s">
        <v>68</v>
      </c>
      <c r="C34" s="45" t="s">
        <v>57</v>
      </c>
      <c r="D34" s="46">
        <v>10</v>
      </c>
      <c r="E34" s="67">
        <v>278</v>
      </c>
      <c r="F34" s="67">
        <v>287</v>
      </c>
      <c r="G34" s="68">
        <v>1</v>
      </c>
      <c r="H34" s="48">
        <v>10</v>
      </c>
      <c r="I34" s="48">
        <v>0</v>
      </c>
      <c r="J34" s="69">
        <v>0</v>
      </c>
      <c r="K34" s="48">
        <v>10</v>
      </c>
      <c r="L34" s="48">
        <v>9</v>
      </c>
      <c r="M34" s="77">
        <v>0.9</v>
      </c>
      <c r="N34" s="23">
        <v>1.0323741007194245</v>
      </c>
    </row>
    <row r="35" spans="1:14" x14ac:dyDescent="0.35">
      <c r="A35" s="78">
        <v>32</v>
      </c>
      <c r="B35" s="70" t="s">
        <v>69</v>
      </c>
      <c r="C35" s="40" t="s">
        <v>57</v>
      </c>
      <c r="D35" s="41">
        <v>7</v>
      </c>
      <c r="E35" s="71">
        <v>300</v>
      </c>
      <c r="F35" s="71">
        <v>309</v>
      </c>
      <c r="G35" s="72">
        <v>1</v>
      </c>
      <c r="H35" s="43">
        <v>10</v>
      </c>
      <c r="I35" s="43">
        <v>1</v>
      </c>
      <c r="J35" s="73">
        <v>0.1</v>
      </c>
      <c r="K35" s="43">
        <v>10</v>
      </c>
      <c r="L35" s="43">
        <v>9</v>
      </c>
      <c r="M35" s="79">
        <v>0.9</v>
      </c>
      <c r="N35" s="23">
        <v>1.03</v>
      </c>
    </row>
    <row r="36" spans="1:14" ht="15" thickBot="1" x14ac:dyDescent="0.4">
      <c r="A36" s="80"/>
      <c r="B36" s="81" t="s">
        <v>443</v>
      </c>
      <c r="C36" s="82"/>
      <c r="D36" s="83">
        <v>193</v>
      </c>
      <c r="E36" s="84">
        <v>7048</v>
      </c>
      <c r="F36" s="84">
        <v>7174</v>
      </c>
      <c r="G36" s="85">
        <v>0.99570000000000003</v>
      </c>
      <c r="H36" s="86">
        <v>238</v>
      </c>
      <c r="I36" s="86">
        <v>81</v>
      </c>
      <c r="J36" s="87">
        <v>0.34033613445378152</v>
      </c>
      <c r="K36" s="86">
        <v>203</v>
      </c>
      <c r="L36" s="86">
        <v>169</v>
      </c>
      <c r="M36" s="88">
        <v>0.83251231527093594</v>
      </c>
      <c r="N36" s="23">
        <v>1.0178774120317822</v>
      </c>
    </row>
    <row r="38" spans="1:14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4" ht="21" customHeight="1" x14ac:dyDescent="0.35">
      <c r="A39" s="34" t="s">
        <v>441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4" ht="21" customHeight="1" x14ac:dyDescent="0.35">
      <c r="A40" s="2" t="s">
        <v>74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2" spans="1:14" ht="19.5" customHeight="1" x14ac:dyDescent="0.35">
      <c r="A42" s="33" t="s">
        <v>442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4" ht="19.5" customHeight="1" x14ac:dyDescent="0.3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</sheetData>
  <autoFilter ref="A3:N3" xr:uid="{6BC05925-E9B0-4A18-A1DD-627675F5861D}"/>
  <mergeCells count="5">
    <mergeCell ref="A40:M40"/>
    <mergeCell ref="A42:M43"/>
    <mergeCell ref="A1:M1"/>
    <mergeCell ref="A38:M38"/>
    <mergeCell ref="A39:M39"/>
  </mergeCells>
  <conditionalFormatting sqref="G4:G36">
    <cfRule type="dataBar" priority="1">
      <dataBar>
        <cfvo type="num" val="0"/>
        <cfvo type="num" val="1"/>
        <color rgb="FF2A78D6"/>
      </dataBar>
      <extLst>
        <ext xmlns:x14="http://schemas.microsoft.com/office/spreadsheetml/2009/9/main" uri="{B025F937-C7B1-47D3-B67F-A62EFF666E3E}">
          <x14:id>{6601730A-0715-468E-B422-0B43259FAE78}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601730A-0715-468E-B422-0B43259FAE78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A78D6"/>
            </x14:dataBar>
          </x14:cfRule>
          <xm:sqref>G4:G36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Özet Dashboard</vt:lpstr>
      <vt:lpstr>Akademik Birim Bazında</vt:lpstr>
      <vt:lpstr>ProgramBazlı</vt:lpstr>
      <vt:lpstr>AkademikBirimBazlı</vt:lpstr>
      <vt:lpstr>ProgramBazlı!Yazdırma_Başlıkları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hdemir</dc:creator>
  <dc:description/>
  <cp:lastModifiedBy>Hidayet Demir</cp:lastModifiedBy>
  <cp:revision>1</cp:revision>
  <cp:lastPrinted>2026-08-18T08:13:39Z</cp:lastPrinted>
  <dcterms:created xsi:type="dcterms:W3CDTF">2026-08-18T07:45:58Z</dcterms:created>
  <dcterms:modified xsi:type="dcterms:W3CDTF">2026-08-18T08:19:44Z</dcterms:modified>
  <dc:language>en-US</dc:language>
</cp:coreProperties>
</file>